
<file path=[Content_Types].xml><?xml version="1.0" encoding="utf-8"?>
<Types xmlns="http://schemas.openxmlformats.org/package/2006/content-types">
  <Default Extension="xml" ContentType="application/xml"/>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60" yWindow="0" windowWidth="25460" windowHeight="14740" tabRatio="598"/>
  </bookViews>
  <sheets>
    <sheet name="Eingaben ÜH III" sheetId="3" r:id="rId1"/>
    <sheet name="Ergebnisse" sheetId="2" r:id="rId2"/>
    <sheet name="nach Durchschnitt 2019" sheetId="7" r:id="rId3"/>
    <sheet name="Investition planen" sheetId="5" r:id="rId4"/>
    <sheet name="Schaubild Investitionszuschuss" sheetId="1" r:id="rId5"/>
    <sheet name="Zwischenauswertung Umsätze" sheetId="4" r:id="rId6"/>
  </sheet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5" l="1"/>
  <c r="O26" i="4"/>
  <c r="O30" i="4"/>
  <c r="O7" i="4"/>
  <c r="D7" i="4"/>
  <c r="E7" i="4"/>
  <c r="F7" i="4"/>
  <c r="G7" i="4"/>
  <c r="H7" i="4"/>
  <c r="I7" i="4"/>
  <c r="J7" i="4"/>
  <c r="K7" i="4"/>
  <c r="L7" i="4"/>
  <c r="M7" i="4"/>
  <c r="N7" i="4"/>
  <c r="D8" i="4"/>
  <c r="E8" i="4"/>
  <c r="F8" i="4"/>
  <c r="G8" i="4"/>
  <c r="H8" i="4"/>
  <c r="I8" i="4"/>
  <c r="J8" i="4"/>
  <c r="K8" i="4"/>
  <c r="L8" i="4"/>
  <c r="M8" i="4"/>
  <c r="N8" i="4"/>
  <c r="O8" i="4"/>
  <c r="O12" i="4"/>
  <c r="Q6" i="2"/>
  <c r="Q7" i="2"/>
  <c r="Q11" i="2"/>
  <c r="P7" i="5"/>
  <c r="Q7" i="5"/>
  <c r="Q48" i="5"/>
  <c r="P48" i="5"/>
  <c r="N26" i="4"/>
  <c r="N30" i="4"/>
  <c r="N12" i="4"/>
  <c r="P6" i="2"/>
  <c r="P7" i="2"/>
  <c r="P11" i="2"/>
  <c r="N7" i="5"/>
  <c r="O7" i="5"/>
  <c r="O48" i="5"/>
  <c r="N48" i="5"/>
  <c r="M26" i="4"/>
  <c r="M30" i="4"/>
  <c r="M12" i="4"/>
  <c r="O6" i="2"/>
  <c r="O7" i="2"/>
  <c r="O11" i="2"/>
  <c r="L7" i="5"/>
  <c r="M7" i="5"/>
  <c r="M48" i="5"/>
  <c r="L48" i="5"/>
  <c r="Q47" i="5"/>
  <c r="P47" i="5"/>
  <c r="O47" i="5"/>
  <c r="N47" i="5"/>
  <c r="M47" i="5"/>
  <c r="L47" i="5"/>
  <c r="Q46" i="5"/>
  <c r="P46" i="5"/>
  <c r="O46" i="5"/>
  <c r="N46" i="5"/>
  <c r="M46" i="5"/>
  <c r="L46" i="5"/>
  <c r="Q45" i="5"/>
  <c r="P45" i="5"/>
  <c r="O45" i="5"/>
  <c r="N45" i="5"/>
  <c r="M45" i="5"/>
  <c r="L45" i="5"/>
  <c r="D12" i="4"/>
  <c r="E12" i="4"/>
  <c r="F12" i="4"/>
  <c r="G12" i="4"/>
  <c r="H12" i="4"/>
  <c r="I12" i="4"/>
  <c r="J12" i="4"/>
  <c r="K12" i="4"/>
  <c r="L12" i="4"/>
  <c r="Q12" i="4"/>
  <c r="Q14" i="4"/>
  <c r="Q6" i="7"/>
  <c r="Q7" i="7"/>
  <c r="Q11" i="7"/>
  <c r="P36" i="5"/>
  <c r="P6" i="7"/>
  <c r="P7" i="7"/>
  <c r="P11" i="7"/>
  <c r="N36" i="5"/>
  <c r="O6" i="7"/>
  <c r="O7" i="7"/>
  <c r="O11" i="7"/>
  <c r="L36" i="5"/>
  <c r="L26" i="4"/>
  <c r="L30" i="4"/>
  <c r="N6" i="7"/>
  <c r="N7" i="7"/>
  <c r="K26" i="4"/>
  <c r="K30" i="4"/>
  <c r="M6" i="7"/>
  <c r="M7" i="7"/>
  <c r="J26" i="4"/>
  <c r="J30" i="4"/>
  <c r="L6" i="7"/>
  <c r="L7" i="7"/>
  <c r="I26" i="4"/>
  <c r="I30" i="4"/>
  <c r="K6" i="7"/>
  <c r="K7" i="7"/>
  <c r="H26" i="4"/>
  <c r="H30" i="4"/>
  <c r="J6" i="7"/>
  <c r="J7" i="7"/>
  <c r="G26" i="4"/>
  <c r="G30" i="4"/>
  <c r="I6" i="7"/>
  <c r="I7" i="7"/>
  <c r="F26" i="4"/>
  <c r="F30" i="4"/>
  <c r="H6" i="7"/>
  <c r="H7" i="7"/>
  <c r="E26" i="4"/>
  <c r="E30" i="4"/>
  <c r="G6" i="7"/>
  <c r="G7" i="7"/>
  <c r="D26" i="4"/>
  <c r="D30" i="4"/>
  <c r="F6" i="7"/>
  <c r="F7" i="7"/>
  <c r="O17" i="4"/>
  <c r="O21" i="4"/>
  <c r="E6" i="7"/>
  <c r="E7" i="7"/>
  <c r="N17" i="4"/>
  <c r="N21" i="4"/>
  <c r="D6" i="7"/>
  <c r="D7" i="7"/>
  <c r="U76" i="7"/>
  <c r="U75" i="7"/>
  <c r="D11" i="7"/>
  <c r="D75" i="7"/>
  <c r="F75" i="7"/>
  <c r="E11" i="7"/>
  <c r="D76" i="7"/>
  <c r="F76" i="7"/>
  <c r="F11" i="7"/>
  <c r="D77" i="7"/>
  <c r="F77" i="7"/>
  <c r="G11" i="7"/>
  <c r="D78" i="7"/>
  <c r="F78" i="7"/>
  <c r="H11" i="7"/>
  <c r="D79" i="7"/>
  <c r="F79" i="7"/>
  <c r="I11" i="7"/>
  <c r="D80" i="7"/>
  <c r="F80" i="7"/>
  <c r="J11" i="7"/>
  <c r="D81" i="7"/>
  <c r="F81" i="7"/>
  <c r="U78" i="7"/>
  <c r="U77" i="7"/>
  <c r="K11" i="7"/>
  <c r="D82" i="7"/>
  <c r="F82" i="7"/>
  <c r="L11" i="7"/>
  <c r="D83" i="7"/>
  <c r="F83" i="7"/>
  <c r="M11" i="7"/>
  <c r="D84" i="7"/>
  <c r="F84" i="7"/>
  <c r="N11" i="7"/>
  <c r="D85" i="7"/>
  <c r="F85" i="7"/>
  <c r="F90" i="7"/>
  <c r="K81" i="7"/>
  <c r="H77" i="7"/>
  <c r="K82" i="7"/>
  <c r="H78" i="7"/>
  <c r="K83" i="7"/>
  <c r="H79" i="7"/>
  <c r="K84" i="7"/>
  <c r="H80" i="7"/>
  <c r="K85" i="7"/>
  <c r="H81" i="7"/>
  <c r="K86" i="7"/>
  <c r="H82" i="7"/>
  <c r="K87" i="7"/>
  <c r="H83" i="7"/>
  <c r="K88" i="7"/>
  <c r="H84" i="7"/>
  <c r="K89" i="7"/>
  <c r="H85" i="7"/>
  <c r="K90" i="7"/>
  <c r="D86" i="7"/>
  <c r="F86" i="7"/>
  <c r="H86" i="7"/>
  <c r="K91" i="7"/>
  <c r="D87" i="7"/>
  <c r="F87" i="7"/>
  <c r="H87" i="7"/>
  <c r="K92" i="7"/>
  <c r="D88" i="7"/>
  <c r="F88" i="7"/>
  <c r="H88" i="7"/>
  <c r="K93" i="7"/>
  <c r="K95" i="7"/>
  <c r="L93" i="7"/>
  <c r="L92" i="7"/>
  <c r="L91" i="7"/>
  <c r="L90" i="7"/>
  <c r="L89" i="7"/>
  <c r="L88" i="7"/>
  <c r="U87" i="7"/>
  <c r="L87" i="7"/>
  <c r="L86" i="7"/>
  <c r="U85" i="7"/>
  <c r="L85" i="7"/>
  <c r="L84" i="7"/>
  <c r="L83" i="7"/>
  <c r="L82" i="7"/>
  <c r="U81" i="7"/>
  <c r="K75" i="7"/>
  <c r="Q13" i="7"/>
  <c r="Q15" i="7"/>
  <c r="P13" i="7"/>
  <c r="P15" i="7"/>
  <c r="O13" i="7"/>
  <c r="O15" i="7"/>
  <c r="N13" i="7"/>
  <c r="N15" i="7"/>
  <c r="M13" i="7"/>
  <c r="M15" i="7"/>
  <c r="L13" i="7"/>
  <c r="L15" i="7"/>
  <c r="K13" i="7"/>
  <c r="K15" i="7"/>
  <c r="J13" i="7"/>
  <c r="J15" i="7"/>
  <c r="I13" i="7"/>
  <c r="I15" i="7"/>
  <c r="H13" i="7"/>
  <c r="H15" i="7"/>
  <c r="G13" i="7"/>
  <c r="G15" i="7"/>
  <c r="F13" i="7"/>
  <c r="F15" i="7"/>
  <c r="E13" i="7"/>
  <c r="E15" i="7"/>
  <c r="D13" i="7"/>
  <c r="D15" i="7"/>
  <c r="S3" i="7"/>
  <c r="S11" i="7"/>
  <c r="S10" i="7"/>
  <c r="F17" i="4"/>
  <c r="F21" i="4"/>
  <c r="I17" i="4"/>
  <c r="I21" i="4"/>
  <c r="J17" i="4"/>
  <c r="J21" i="4"/>
  <c r="K17" i="4"/>
  <c r="K21" i="4"/>
  <c r="L17" i="4"/>
  <c r="L21" i="4"/>
  <c r="M17" i="4"/>
  <c r="M21" i="4"/>
  <c r="G17" i="4"/>
  <c r="G21" i="4"/>
  <c r="H17" i="4"/>
  <c r="H21" i="4"/>
  <c r="E17" i="4"/>
  <c r="E21" i="4"/>
  <c r="D17" i="4"/>
  <c r="D21" i="4"/>
  <c r="Q21" i="4"/>
  <c r="N3" i="7"/>
  <c r="S7" i="7"/>
  <c r="S2" i="7"/>
  <c r="D88" i="2"/>
  <c r="F88" i="2"/>
  <c r="D6" i="2"/>
  <c r="D7" i="2"/>
  <c r="D11" i="2"/>
  <c r="D75" i="2"/>
  <c r="F75" i="2"/>
  <c r="G6" i="2"/>
  <c r="G7" i="2"/>
  <c r="G11" i="2"/>
  <c r="D78" i="2"/>
  <c r="F78" i="2"/>
  <c r="H6" i="2"/>
  <c r="H7" i="2"/>
  <c r="H11" i="2"/>
  <c r="D79" i="2"/>
  <c r="F79" i="2"/>
  <c r="I6" i="2"/>
  <c r="I7" i="2"/>
  <c r="I11" i="2"/>
  <c r="D80" i="2"/>
  <c r="F80" i="2"/>
  <c r="J6" i="2"/>
  <c r="J7" i="2"/>
  <c r="J11" i="2"/>
  <c r="D81" i="2"/>
  <c r="F81" i="2"/>
  <c r="K6" i="2"/>
  <c r="K7" i="2"/>
  <c r="K11" i="2"/>
  <c r="D82" i="2"/>
  <c r="F82" i="2"/>
  <c r="L6" i="2"/>
  <c r="L7" i="2"/>
  <c r="L11" i="2"/>
  <c r="D83" i="2"/>
  <c r="F83" i="2"/>
  <c r="M6" i="2"/>
  <c r="M7" i="2"/>
  <c r="M11" i="2"/>
  <c r="D84" i="2"/>
  <c r="F84" i="2"/>
  <c r="N6" i="2"/>
  <c r="N7" i="2"/>
  <c r="N11" i="2"/>
  <c r="D85" i="2"/>
  <c r="F85" i="2"/>
  <c r="D86" i="2"/>
  <c r="F86" i="2"/>
  <c r="D87" i="2"/>
  <c r="F87" i="2"/>
  <c r="E6" i="2"/>
  <c r="E7" i="2"/>
  <c r="E11" i="2"/>
  <c r="D76" i="2"/>
  <c r="F76" i="2"/>
  <c r="F6" i="2"/>
  <c r="F7" i="2"/>
  <c r="F11" i="2"/>
  <c r="D77" i="2"/>
  <c r="F77" i="2"/>
  <c r="H88" i="2"/>
  <c r="K93" i="2"/>
  <c r="L93" i="2"/>
  <c r="H87" i="2"/>
  <c r="K92" i="2"/>
  <c r="L92" i="2"/>
  <c r="H86" i="2"/>
  <c r="K91" i="2"/>
  <c r="L91" i="2"/>
  <c r="O13" i="2"/>
  <c r="P13" i="2"/>
  <c r="Q13" i="2"/>
  <c r="U81" i="2"/>
  <c r="U87" i="2"/>
  <c r="H81" i="2"/>
  <c r="K86" i="2"/>
  <c r="L86" i="2"/>
  <c r="J13" i="2"/>
  <c r="H82" i="2"/>
  <c r="K87" i="2"/>
  <c r="L87" i="2"/>
  <c r="K13" i="2"/>
  <c r="K75" i="2"/>
  <c r="F90" i="2"/>
  <c r="P15" i="2"/>
  <c r="O15" i="2"/>
  <c r="Q15" i="2"/>
  <c r="L27" i="4"/>
  <c r="Q36" i="5"/>
  <c r="J38" i="5"/>
  <c r="Q38" i="5"/>
  <c r="P38" i="5"/>
  <c r="K27" i="4"/>
  <c r="O36" i="5"/>
  <c r="O38" i="5"/>
  <c r="N38" i="5"/>
  <c r="J27" i="4"/>
  <c r="M36" i="5"/>
  <c r="M38" i="5"/>
  <c r="L38" i="5"/>
  <c r="L9" i="4"/>
  <c r="Q33" i="5"/>
  <c r="P33" i="5"/>
  <c r="K9" i="4"/>
  <c r="O33" i="5"/>
  <c r="N33" i="5"/>
  <c r="J9" i="4"/>
  <c r="M33" i="5"/>
  <c r="L33" i="5"/>
  <c r="I27" i="4"/>
  <c r="H27" i="4"/>
  <c r="G27" i="4"/>
  <c r="F27" i="4"/>
  <c r="E27" i="4"/>
  <c r="D27" i="4"/>
  <c r="O18" i="4"/>
  <c r="N18" i="4"/>
  <c r="O9" i="4"/>
  <c r="N9" i="4"/>
  <c r="M9" i="4"/>
  <c r="I9" i="4"/>
  <c r="H9" i="4"/>
  <c r="G9" i="4"/>
  <c r="F9" i="4"/>
  <c r="E9" i="4"/>
  <c r="D9" i="4"/>
  <c r="N19" i="4"/>
  <c r="N10" i="4"/>
  <c r="O19" i="4"/>
  <c r="O10" i="4"/>
  <c r="D28" i="4"/>
  <c r="D10" i="4"/>
  <c r="E28" i="4"/>
  <c r="E10" i="4"/>
  <c r="F28" i="4"/>
  <c r="F10" i="4"/>
  <c r="G28" i="4"/>
  <c r="G10" i="4"/>
  <c r="H28" i="4"/>
  <c r="H10" i="4"/>
  <c r="I28" i="4"/>
  <c r="I10" i="4"/>
  <c r="J28" i="4"/>
  <c r="J10" i="4"/>
  <c r="K28" i="4"/>
  <c r="K10" i="4"/>
  <c r="L28" i="4"/>
  <c r="L10" i="4"/>
  <c r="M10" i="4"/>
  <c r="D18" i="4"/>
  <c r="D19" i="4"/>
  <c r="E18" i="4"/>
  <c r="E19" i="4"/>
  <c r="F18" i="4"/>
  <c r="F19" i="4"/>
  <c r="G18" i="4"/>
  <c r="G19" i="4"/>
  <c r="H18" i="4"/>
  <c r="H19" i="4"/>
  <c r="I18" i="4"/>
  <c r="I19" i="4"/>
  <c r="J18" i="4"/>
  <c r="J19" i="4"/>
  <c r="K18" i="4"/>
  <c r="K19" i="4"/>
  <c r="L18" i="4"/>
  <c r="L19" i="4"/>
  <c r="M18" i="4"/>
  <c r="M19" i="4"/>
  <c r="H77" i="2"/>
  <c r="K82" i="2"/>
  <c r="L82" i="2"/>
  <c r="F13" i="2"/>
  <c r="F15" i="2"/>
  <c r="H78" i="2"/>
  <c r="K83" i="2"/>
  <c r="L83" i="2"/>
  <c r="G13" i="2"/>
  <c r="G15" i="2"/>
  <c r="H79" i="2"/>
  <c r="K84" i="2"/>
  <c r="L84" i="2"/>
  <c r="H13" i="2"/>
  <c r="H15" i="2"/>
  <c r="H80" i="2"/>
  <c r="K85" i="2"/>
  <c r="L85" i="2"/>
  <c r="I13" i="2"/>
  <c r="I15" i="2"/>
  <c r="J15" i="2"/>
  <c r="K15" i="2"/>
  <c r="H83" i="2"/>
  <c r="K88" i="2"/>
  <c r="L88" i="2"/>
  <c r="L13" i="2"/>
  <c r="L15" i="2"/>
  <c r="H84" i="2"/>
  <c r="K89" i="2"/>
  <c r="L89" i="2"/>
  <c r="M13" i="2"/>
  <c r="M15" i="2"/>
  <c r="H85" i="2"/>
  <c r="K90" i="2"/>
  <c r="L90" i="2"/>
  <c r="N13" i="2"/>
  <c r="N15" i="2"/>
  <c r="U76" i="2"/>
  <c r="U78" i="2"/>
  <c r="D13" i="2"/>
  <c r="D15" i="2"/>
  <c r="E13" i="2"/>
  <c r="E15" i="2"/>
  <c r="S3" i="2"/>
  <c r="S11" i="2"/>
  <c r="S2" i="2"/>
  <c r="U85" i="2"/>
  <c r="K81" i="2"/>
  <c r="K95" i="2"/>
  <c r="S10" i="2"/>
  <c r="U77" i="2"/>
  <c r="U75" i="2"/>
  <c r="Q31" i="5"/>
  <c r="P31" i="5"/>
  <c r="O31" i="5"/>
  <c r="N31" i="5"/>
  <c r="M31" i="5"/>
  <c r="L31" i="5"/>
  <c r="Q30" i="5"/>
  <c r="P30" i="5"/>
  <c r="O30" i="5"/>
  <c r="N30" i="5"/>
  <c r="M30" i="5"/>
  <c r="L30" i="5"/>
  <c r="Q29" i="5"/>
  <c r="P29" i="5"/>
  <c r="O29" i="5"/>
  <c r="N29" i="5"/>
  <c r="M29" i="5"/>
  <c r="L29" i="5"/>
  <c r="Q28" i="5"/>
  <c r="P28" i="5"/>
  <c r="O28" i="5"/>
  <c r="N28" i="5"/>
  <c r="M28" i="5"/>
  <c r="L28" i="5"/>
  <c r="Q27" i="5"/>
  <c r="P27" i="5"/>
  <c r="O27" i="5"/>
  <c r="N27" i="5"/>
  <c r="M27" i="5"/>
  <c r="L27" i="5"/>
  <c r="Q26" i="5"/>
  <c r="P26" i="5"/>
  <c r="O26" i="5"/>
  <c r="N26" i="5"/>
  <c r="M26" i="5"/>
  <c r="L26" i="5"/>
  <c r="Q25" i="5"/>
  <c r="P25" i="5"/>
  <c r="O25" i="5"/>
  <c r="N25" i="5"/>
  <c r="M25" i="5"/>
  <c r="L25" i="5"/>
  <c r="Q24" i="5"/>
  <c r="P24" i="5"/>
  <c r="O24" i="5"/>
  <c r="N24" i="5"/>
  <c r="M24" i="5"/>
  <c r="L24" i="5"/>
  <c r="Q23" i="5"/>
  <c r="P23" i="5"/>
  <c r="O23" i="5"/>
  <c r="N23" i="5"/>
  <c r="M23" i="5"/>
  <c r="L23" i="5"/>
  <c r="Q22" i="5"/>
  <c r="P22" i="5"/>
  <c r="O22" i="5"/>
  <c r="N22" i="5"/>
  <c r="M22" i="5"/>
  <c r="L22" i="5"/>
  <c r="P19" i="5"/>
  <c r="N19" i="5"/>
  <c r="L19" i="5"/>
  <c r="Q21" i="5"/>
  <c r="P21" i="5"/>
  <c r="O21" i="5"/>
  <c r="N21" i="5"/>
  <c r="M21" i="5"/>
  <c r="L21" i="5"/>
  <c r="Q19" i="5"/>
  <c r="O19" i="5"/>
  <c r="M19" i="5"/>
  <c r="P69" i="5"/>
  <c r="O69" i="5"/>
  <c r="N69" i="5"/>
  <c r="M69" i="5"/>
  <c r="L69" i="5"/>
  <c r="P68" i="5"/>
  <c r="O68" i="5"/>
  <c r="N68" i="5"/>
  <c r="M68" i="5"/>
  <c r="L68" i="5"/>
  <c r="P63" i="5"/>
  <c r="O63" i="5"/>
  <c r="N63" i="5"/>
  <c r="M63" i="5"/>
  <c r="L63" i="5"/>
  <c r="P62" i="5"/>
  <c r="O62" i="5"/>
  <c r="N62" i="5"/>
  <c r="M62" i="5"/>
  <c r="L62" i="5"/>
  <c r="P58" i="5"/>
  <c r="O58" i="5"/>
  <c r="N58" i="5"/>
  <c r="M58" i="5"/>
  <c r="L58" i="5"/>
  <c r="P43" i="5"/>
  <c r="N43" i="5"/>
  <c r="L43" i="5"/>
  <c r="Q43" i="5"/>
  <c r="O43" i="5"/>
  <c r="M43" i="5"/>
  <c r="Q54" i="5"/>
  <c r="P54" i="5"/>
  <c r="O54" i="5"/>
  <c r="N54" i="5"/>
  <c r="M54" i="5"/>
  <c r="L54" i="5"/>
  <c r="Q53" i="5"/>
  <c r="P53" i="5"/>
  <c r="O53" i="5"/>
  <c r="N53" i="5"/>
  <c r="M53" i="5"/>
  <c r="L53" i="5"/>
  <c r="Q52" i="5"/>
  <c r="P52" i="5"/>
  <c r="O52" i="5"/>
  <c r="N52" i="5"/>
  <c r="M52" i="5"/>
  <c r="L52" i="5"/>
  <c r="Q51" i="5"/>
  <c r="P51" i="5"/>
  <c r="O51" i="5"/>
  <c r="N51" i="5"/>
  <c r="M51" i="5"/>
  <c r="L51" i="5"/>
  <c r="Q50" i="5"/>
  <c r="P50" i="5"/>
  <c r="O50" i="5"/>
  <c r="N50" i="5"/>
  <c r="M50" i="5"/>
  <c r="L50" i="5"/>
  <c r="Q69" i="5"/>
  <c r="Q68" i="5"/>
  <c r="Q63" i="5"/>
  <c r="Q62" i="5"/>
  <c r="Q58" i="5"/>
  <c r="Q9" i="5"/>
  <c r="O9" i="5"/>
  <c r="M9" i="5"/>
  <c r="P9" i="5"/>
  <c r="N9" i="5"/>
  <c r="L9" i="5"/>
  <c r="M27" i="4"/>
  <c r="N27" i="4"/>
  <c r="O27" i="4"/>
  <c r="M28" i="4"/>
  <c r="N28" i="4"/>
  <c r="O28" i="4"/>
  <c r="N3" i="2"/>
  <c r="S7" i="2"/>
  <c r="V28" i="1"/>
  <c r="V29" i="1"/>
  <c r="V30" i="1"/>
  <c r="V31" i="1"/>
  <c r="V32" i="1"/>
  <c r="V33" i="1"/>
  <c r="V27" i="1"/>
  <c r="V26" i="1"/>
  <c r="V25" i="1"/>
  <c r="V24" i="1"/>
  <c r="V23" i="1"/>
  <c r="V22" i="1"/>
  <c r="V21" i="1"/>
  <c r="V20" i="1"/>
  <c r="V19" i="1"/>
  <c r="V18" i="1"/>
  <c r="V17" i="1"/>
  <c r="V16" i="1"/>
  <c r="V15" i="1"/>
  <c r="V14" i="1"/>
  <c r="V13" i="1"/>
  <c r="V12" i="1"/>
  <c r="V11" i="1"/>
  <c r="V10" i="1"/>
  <c r="V9" i="1"/>
  <c r="J28" i="1"/>
  <c r="J29" i="1"/>
  <c r="J30" i="1"/>
  <c r="J31" i="1"/>
  <c r="J32" i="1"/>
  <c r="J33" i="1"/>
  <c r="O33" i="1"/>
  <c r="N28" i="1"/>
  <c r="N29" i="1"/>
  <c r="N30" i="1"/>
  <c r="N31" i="1"/>
  <c r="N32" i="1"/>
  <c r="N33" i="1"/>
  <c r="T33" i="1"/>
  <c r="M28" i="1"/>
  <c r="M29" i="1"/>
  <c r="M30" i="1"/>
  <c r="M31" i="1"/>
  <c r="M32" i="1"/>
  <c r="M33" i="1"/>
  <c r="S33" i="1"/>
  <c r="H28" i="1"/>
  <c r="H29" i="1"/>
  <c r="H30" i="1"/>
  <c r="H31" i="1"/>
  <c r="H32" i="1"/>
  <c r="H33" i="1"/>
  <c r="R33" i="1"/>
  <c r="O32" i="1"/>
  <c r="T32" i="1"/>
  <c r="S32" i="1"/>
  <c r="R32" i="1"/>
  <c r="O31" i="1"/>
  <c r="T31" i="1"/>
  <c r="S31" i="1"/>
  <c r="R31" i="1"/>
  <c r="O30" i="1"/>
  <c r="T30" i="1"/>
  <c r="S30" i="1"/>
  <c r="R30" i="1"/>
  <c r="O29" i="1"/>
  <c r="T29" i="1"/>
  <c r="S29" i="1"/>
  <c r="R29" i="1"/>
  <c r="O28" i="1"/>
  <c r="T28" i="1"/>
  <c r="S28" i="1"/>
  <c r="R28" i="1"/>
  <c r="O27" i="1"/>
  <c r="N27" i="1"/>
  <c r="T27" i="1"/>
  <c r="M27" i="1"/>
  <c r="S27" i="1"/>
  <c r="H27" i="1"/>
  <c r="R27" i="1"/>
  <c r="O26" i="1"/>
  <c r="N26" i="1"/>
  <c r="T26" i="1"/>
  <c r="M26" i="1"/>
  <c r="S26" i="1"/>
  <c r="H26" i="1"/>
  <c r="R26" i="1"/>
  <c r="O25" i="1"/>
  <c r="N25" i="1"/>
  <c r="T25" i="1"/>
  <c r="M25" i="1"/>
  <c r="S25" i="1"/>
  <c r="H25" i="1"/>
  <c r="R25" i="1"/>
  <c r="O24" i="1"/>
  <c r="N24" i="1"/>
  <c r="T24" i="1"/>
  <c r="M24" i="1"/>
  <c r="S24" i="1"/>
  <c r="H24" i="1"/>
  <c r="R24" i="1"/>
  <c r="O23" i="1"/>
  <c r="N23" i="1"/>
  <c r="T23" i="1"/>
  <c r="M23" i="1"/>
  <c r="S23" i="1"/>
  <c r="H23" i="1"/>
  <c r="R23" i="1"/>
  <c r="O22" i="1"/>
  <c r="N22" i="1"/>
  <c r="T22" i="1"/>
  <c r="M22" i="1"/>
  <c r="S22" i="1"/>
  <c r="H22" i="1"/>
  <c r="R22" i="1"/>
  <c r="O21" i="1"/>
  <c r="N21" i="1"/>
  <c r="T21" i="1"/>
  <c r="M21" i="1"/>
  <c r="S21" i="1"/>
  <c r="H21" i="1"/>
  <c r="R21" i="1"/>
  <c r="O20" i="1"/>
  <c r="N20" i="1"/>
  <c r="T20" i="1"/>
  <c r="M20" i="1"/>
  <c r="S20" i="1"/>
  <c r="H20" i="1"/>
  <c r="R20" i="1"/>
  <c r="O19" i="1"/>
  <c r="N19" i="1"/>
  <c r="T19" i="1"/>
  <c r="M19" i="1"/>
  <c r="S19" i="1"/>
  <c r="H19" i="1"/>
  <c r="R19" i="1"/>
  <c r="O18" i="1"/>
  <c r="N18" i="1"/>
  <c r="T18" i="1"/>
  <c r="M18" i="1"/>
  <c r="S18" i="1"/>
  <c r="H18" i="1"/>
  <c r="R18" i="1"/>
  <c r="O17" i="1"/>
  <c r="N17" i="1"/>
  <c r="T17" i="1"/>
  <c r="M17" i="1"/>
  <c r="S17" i="1"/>
  <c r="H17" i="1"/>
  <c r="R17" i="1"/>
  <c r="O16" i="1"/>
  <c r="N16" i="1"/>
  <c r="T16" i="1"/>
  <c r="M16" i="1"/>
  <c r="S16" i="1"/>
  <c r="H16" i="1"/>
  <c r="R16" i="1"/>
  <c r="O15" i="1"/>
  <c r="N15" i="1"/>
  <c r="T15" i="1"/>
  <c r="M15" i="1"/>
  <c r="S15" i="1"/>
  <c r="H15" i="1"/>
  <c r="R15" i="1"/>
  <c r="O14" i="1"/>
  <c r="N14" i="1"/>
  <c r="T14" i="1"/>
  <c r="M14" i="1"/>
  <c r="S14" i="1"/>
  <c r="H14" i="1"/>
  <c r="R14" i="1"/>
  <c r="O13" i="1"/>
  <c r="N13" i="1"/>
  <c r="T13" i="1"/>
  <c r="M13" i="1"/>
  <c r="S13" i="1"/>
  <c r="H13" i="1"/>
  <c r="R13" i="1"/>
  <c r="O12" i="1"/>
  <c r="N12" i="1"/>
  <c r="T12" i="1"/>
  <c r="M12" i="1"/>
  <c r="S12" i="1"/>
  <c r="H12" i="1"/>
  <c r="R12" i="1"/>
  <c r="O11" i="1"/>
  <c r="N11" i="1"/>
  <c r="T11" i="1"/>
  <c r="M11" i="1"/>
  <c r="S11" i="1"/>
  <c r="H11" i="1"/>
  <c r="R11" i="1"/>
  <c r="O10" i="1"/>
  <c r="N10" i="1"/>
  <c r="T10" i="1"/>
  <c r="M10" i="1"/>
  <c r="S10" i="1"/>
  <c r="H10" i="1"/>
  <c r="R10" i="1"/>
  <c r="O9" i="1"/>
  <c r="N9" i="1"/>
  <c r="T9" i="1"/>
  <c r="M9" i="1"/>
  <c r="S9" i="1"/>
  <c r="H9" i="1"/>
  <c r="R9" i="1"/>
  <c r="Q33" i="1"/>
  <c r="Q32" i="1"/>
  <c r="Q31" i="1"/>
  <c r="Q30" i="1"/>
  <c r="Q29" i="1"/>
  <c r="Q28" i="1"/>
  <c r="Q27" i="1"/>
  <c r="Q26" i="1"/>
  <c r="Q25" i="1"/>
  <c r="Q24" i="1"/>
  <c r="Q23" i="1"/>
  <c r="D22" i="1"/>
  <c r="Q22" i="1"/>
  <c r="D21" i="1"/>
  <c r="Q21" i="1"/>
  <c r="D20" i="1"/>
  <c r="Q20" i="1"/>
  <c r="D19" i="1"/>
  <c r="Q19" i="1"/>
  <c r="D18" i="1"/>
  <c r="Q18" i="1"/>
  <c r="D17" i="1"/>
  <c r="Q17" i="1"/>
  <c r="D16" i="1"/>
  <c r="Q16" i="1"/>
  <c r="D15" i="1"/>
  <c r="Q15" i="1"/>
  <c r="D14" i="1"/>
  <c r="Q14" i="1"/>
  <c r="D13" i="1"/>
  <c r="Q13" i="1"/>
  <c r="D12" i="1"/>
  <c r="Q12" i="1"/>
  <c r="D11" i="1"/>
  <c r="Q11" i="1"/>
  <c r="D10" i="1"/>
  <c r="Q10" i="1"/>
  <c r="Q9" i="1"/>
  <c r="P33" i="1"/>
  <c r="P32" i="1"/>
  <c r="P31" i="1"/>
  <c r="P30" i="1"/>
  <c r="P29" i="1"/>
  <c r="P28" i="1"/>
  <c r="P27" i="1"/>
  <c r="P26" i="1"/>
  <c r="P25" i="1"/>
  <c r="P24" i="1"/>
  <c r="P23" i="1"/>
  <c r="P22" i="1"/>
  <c r="P21" i="1"/>
  <c r="P20" i="1"/>
  <c r="P19" i="1"/>
  <c r="P18" i="1"/>
  <c r="P17" i="1"/>
  <c r="P16" i="1"/>
  <c r="P15" i="1"/>
  <c r="P14" i="1"/>
  <c r="P13" i="1"/>
  <c r="P12" i="1"/>
  <c r="P11" i="1"/>
  <c r="P10" i="1"/>
  <c r="P9" i="1"/>
  <c r="F9" i="1"/>
  <c r="F10" i="1"/>
  <c r="F11" i="1"/>
  <c r="F12" i="1"/>
  <c r="F13" i="1"/>
  <c r="F14" i="1"/>
  <c r="F15" i="1"/>
  <c r="F16" i="1"/>
  <c r="F17" i="1"/>
  <c r="F18" i="1"/>
  <c r="F19" i="1"/>
  <c r="F20" i="1"/>
  <c r="F21" i="1"/>
  <c r="F22" i="1"/>
  <c r="F23" i="1"/>
  <c r="F24" i="1"/>
  <c r="F25" i="1"/>
  <c r="F26" i="1"/>
  <c r="F27" i="1"/>
  <c r="F28" i="1"/>
  <c r="F29" i="1"/>
  <c r="F30" i="1"/>
  <c r="F31" i="1"/>
  <c r="F32" i="1"/>
  <c r="F33" i="1"/>
  <c r="J15" i="1"/>
  <c r="I15" i="1"/>
  <c r="J14" i="1"/>
  <c r="I14" i="1"/>
  <c r="J13" i="1"/>
  <c r="I13" i="1"/>
  <c r="J12" i="1"/>
  <c r="I12" i="1"/>
  <c r="J11" i="1"/>
  <c r="I11" i="1"/>
  <c r="J10" i="1"/>
  <c r="I10" i="1"/>
  <c r="J9" i="1"/>
  <c r="I9" i="1"/>
  <c r="I28" i="1"/>
  <c r="I29" i="1"/>
  <c r="I30" i="1"/>
  <c r="I31" i="1"/>
  <c r="I32" i="1"/>
  <c r="I33" i="1"/>
  <c r="E28" i="1"/>
  <c r="E27" i="1"/>
  <c r="E26" i="1"/>
  <c r="E25" i="1"/>
  <c r="E24" i="1"/>
  <c r="E23" i="1"/>
  <c r="E33" i="1"/>
  <c r="E32" i="1"/>
  <c r="E31" i="1"/>
  <c r="E30" i="1"/>
  <c r="E29" i="1"/>
  <c r="J27" i="1"/>
  <c r="I27" i="1"/>
  <c r="J26" i="1"/>
  <c r="I26" i="1"/>
  <c r="J25" i="1"/>
  <c r="I25" i="1"/>
  <c r="J24" i="1"/>
  <c r="I24" i="1"/>
  <c r="J23" i="1"/>
  <c r="I23" i="1"/>
  <c r="J22" i="1"/>
  <c r="I22" i="1"/>
  <c r="J21" i="1"/>
  <c r="I21" i="1"/>
  <c r="J20" i="1"/>
  <c r="I20" i="1"/>
  <c r="J19" i="1"/>
  <c r="I19" i="1"/>
  <c r="J18" i="1"/>
  <c r="I18" i="1"/>
  <c r="J17" i="1"/>
  <c r="I17" i="1"/>
  <c r="J16" i="1"/>
  <c r="I16" i="1"/>
  <c r="E9" i="1"/>
</calcChain>
</file>

<file path=xl/sharedStrings.xml><?xml version="1.0" encoding="utf-8"?>
<sst xmlns="http://schemas.openxmlformats.org/spreadsheetml/2006/main" count="352" uniqueCount="185">
  <si>
    <t>Förderquote Digitalisierung Berlin</t>
  </si>
  <si>
    <t>Digitalprämie Berlin</t>
  </si>
  <si>
    <t>Investition</t>
  </si>
  <si>
    <t>Eigenanteil</t>
  </si>
  <si>
    <t>in %</t>
  </si>
  <si>
    <t>Überbrückungshilfe 3 Zuschuss</t>
  </si>
  <si>
    <t>Digitalprämie</t>
  </si>
  <si>
    <t>Zuschuss 40 %</t>
  </si>
  <si>
    <t>Zuschuss 60 %</t>
  </si>
  <si>
    <t>Zuschuss 90 %</t>
  </si>
  <si>
    <t>Januar</t>
  </si>
  <si>
    <t>Februar</t>
  </si>
  <si>
    <t>März</t>
  </si>
  <si>
    <t>April</t>
  </si>
  <si>
    <t>Mai</t>
  </si>
  <si>
    <t>Juni</t>
  </si>
  <si>
    <t>August</t>
  </si>
  <si>
    <t>Oktober</t>
  </si>
  <si>
    <t>November</t>
  </si>
  <si>
    <t>Dezember</t>
  </si>
  <si>
    <t>Juli</t>
  </si>
  <si>
    <t>Netto-Umsatz</t>
  </si>
  <si>
    <t>Umsatz o. Ust.</t>
  </si>
  <si>
    <t>Sonstige</t>
  </si>
  <si>
    <t>Summe netto</t>
  </si>
  <si>
    <t>Jahressumme</t>
  </si>
  <si>
    <t>2020 / 2021</t>
  </si>
  <si>
    <t>in Prozent</t>
  </si>
  <si>
    <t>=</t>
  </si>
  <si>
    <t>P    R    O    G    N    O    S    E</t>
  </si>
  <si>
    <t>Hinweis:</t>
  </si>
  <si>
    <t>Nur bei korrekter Eingabe ohne Veränderung der Funktionen und Rechenoperationen kann ein korrektes</t>
  </si>
  <si>
    <t>sich nach Erstellung dieses Rechners ändern! Bitte fragen Sie Ihren Steuerberater vor einer Entscheidung.</t>
  </si>
  <si>
    <t>Monat</t>
  </si>
  <si>
    <t>Umsatz netto</t>
  </si>
  <si>
    <t>Berichtigungen</t>
  </si>
  <si>
    <t>Umsatz USt-frei</t>
  </si>
  <si>
    <t>Umsatz gemäß Angaben in der Umsatzsteuer- Voranmeldung</t>
  </si>
  <si>
    <t>Lieferungen und Leistungen in EU-Ausland ohne MWSt.</t>
  </si>
  <si>
    <t>September</t>
  </si>
  <si>
    <t xml:space="preserve">2  0  1  9 </t>
  </si>
  <si>
    <t>2  0  2  0</t>
  </si>
  <si>
    <t>2  0  2  1</t>
  </si>
  <si>
    <t>Prognose</t>
  </si>
  <si>
    <t xml:space="preserve">Ergebnis ermittelt werden. Für die Richtigkeit wird keine Gewähr übernommen. Die Bedingungen können </t>
  </si>
  <si>
    <r>
      <t xml:space="preserve">Ihre Ansprechpartner  Hameln: Tim Giffhorn          </t>
    </r>
    <r>
      <rPr>
        <sz val="11"/>
        <color theme="1"/>
        <rFont val="Calibri"/>
        <scheme val="minor"/>
      </rPr>
      <t>Leiter Datenbanktechnologie</t>
    </r>
    <r>
      <rPr>
        <sz val="12"/>
        <color theme="1"/>
        <rFont val="Calibri"/>
        <family val="2"/>
        <scheme val="minor"/>
      </rPr>
      <t xml:space="preserve">   Berlin: Joachim Fleiner   </t>
    </r>
    <r>
      <rPr>
        <sz val="11"/>
        <color theme="1"/>
        <rFont val="Calibri"/>
        <scheme val="minor"/>
      </rPr>
      <t>Leiter Softwareentwicklung</t>
    </r>
    <r>
      <rPr>
        <sz val="12"/>
        <color theme="1"/>
        <rFont val="Calibri"/>
        <family val="2"/>
        <scheme val="minor"/>
      </rPr>
      <t xml:space="preserve">   Telefon 01575 - 821 00 - 95   Mail fleiner@workinapp.de                                                                                                                                                   </t>
    </r>
  </si>
  <si>
    <t>© a.b.media GmbH</t>
  </si>
  <si>
    <r>
      <rPr>
        <sz val="16"/>
        <color rgb="FFA39B71"/>
        <rFont val="Calibri"/>
        <scheme val="minor"/>
      </rPr>
      <t>a.b.media GmbH Hameln - Berlin</t>
    </r>
    <r>
      <rPr>
        <sz val="14"/>
        <color rgb="FFA39B71"/>
        <rFont val="Calibri"/>
        <scheme val="minor"/>
      </rPr>
      <t xml:space="preserve">              Ansprechpartner Software und Entwicklung Webdesign Webseiten und Onlineshops Berlin   Joachim Fleiner - Tel 01575 - 821 00 - 95      fleiner@workinapp.de</t>
    </r>
  </si>
  <si>
    <t>Zuschuss</t>
  </si>
  <si>
    <r>
      <t xml:space="preserve">Prüfwert &gt; 0 = ok </t>
    </r>
    <r>
      <rPr>
        <sz val="12"/>
        <color theme="0"/>
        <rFont val="Zapf Dingbats"/>
      </rPr>
      <t>✔</t>
    </r>
  </si>
  <si>
    <t>Prüfung Jahresumsätze</t>
  </si>
  <si>
    <t>Umsatzprüfung nicht OK</t>
  </si>
  <si>
    <t>Umsatzprüfung OK</t>
  </si>
  <si>
    <t>Umsatzdifferenz</t>
  </si>
  <si>
    <r>
      <rPr>
        <sz val="26"/>
        <color rgb="FFA39B71"/>
        <rFont val="Calibri"/>
        <scheme val="minor"/>
      </rPr>
      <t>www</t>
    </r>
    <r>
      <rPr>
        <sz val="32"/>
        <color rgb="FFA39B71"/>
        <rFont val="Calibri"/>
        <scheme val="minor"/>
      </rPr>
      <t>.abmedia-online.</t>
    </r>
    <r>
      <rPr>
        <sz val="26"/>
        <color rgb="FFA39B71"/>
        <rFont val="Calibri"/>
        <scheme val="minor"/>
      </rPr>
      <t>de</t>
    </r>
  </si>
  <si>
    <t xml:space="preserve"> Maßnahme</t>
  </si>
  <si>
    <t xml:space="preserve"> Digitales System</t>
  </si>
  <si>
    <t xml:space="preserve">     Individuelle Funktionen programmieren</t>
  </si>
  <si>
    <t>je nach Branche besserer Kundennutzen als beim Wettbewerber</t>
  </si>
  <si>
    <t xml:space="preserve">     Bezahlsystem konfigurieren</t>
  </si>
  <si>
    <t>Kreditkarte, PayPal, Lastschrift etc.</t>
  </si>
  <si>
    <t xml:space="preserve">     Sonstiges</t>
  </si>
  <si>
    <t xml:space="preserve"> Top-Webseite für Platz auf Google Seite 1</t>
  </si>
  <si>
    <t>Webseite technisch ausgelegt für Seite 1 der Google-Suchergebnisse</t>
  </si>
  <si>
    <t xml:space="preserve">     Implementierung von Microdata je Seite</t>
  </si>
  <si>
    <t>Zusätzliche Beschreibung der Seite in "Feindaten" für besseres Ranking</t>
  </si>
  <si>
    <t xml:space="preserve"> Onlineshop in CD des Kunden erstellen</t>
  </si>
  <si>
    <t xml:space="preserve">Erstellung eines Systems zur vollständigen digitalen Auftragsabwicklung </t>
  </si>
  <si>
    <t xml:space="preserve">     vollständige betriebliche Dokumentation</t>
  </si>
  <si>
    <t>Fotodokumentation aufragsbezogen, Protokolle, Abnahmen etc. digital</t>
  </si>
  <si>
    <t xml:space="preserve">     Datensicherung und Datensicherheit</t>
  </si>
  <si>
    <t>Einsatz hochverschlüsselter Systeme mit stündlicher Datensicherung</t>
  </si>
  <si>
    <t xml:space="preserve"> Softwareentwicklung für bessere Prozesse</t>
  </si>
  <si>
    <t>Verbesserung betrieblicher Abläufe, Effizienzsteigerung durch Software</t>
  </si>
  <si>
    <t xml:space="preserve">     Erfüllung betrieblicher Anforderungen</t>
  </si>
  <si>
    <t>Software kann bestimmte Vorgänge im Betrieb verbessern (individuell)</t>
  </si>
  <si>
    <t xml:space="preserve">     Sonstiges Software</t>
  </si>
  <si>
    <t xml:space="preserve">     c</t>
  </si>
  <si>
    <t xml:space="preserve">     d</t>
  </si>
  <si>
    <t>Durchgehnde Erneuerung aller operativen Systeme im Betrieb</t>
  </si>
  <si>
    <t xml:space="preserve"> Vollständiges Digitalpaket für alle Bereiche</t>
  </si>
  <si>
    <r>
      <t xml:space="preserve"> Einzelmaßnahmen </t>
    </r>
    <r>
      <rPr>
        <sz val="14"/>
        <color theme="2" tint="-0.499984740745262"/>
        <rFont val="Calibri"/>
        <scheme val="minor"/>
      </rPr>
      <t xml:space="preserve">  (Beispiele)</t>
    </r>
  </si>
  <si>
    <t xml:space="preserve"> Eigene Vorhaben planen (eintragen)</t>
  </si>
  <si>
    <t xml:space="preserve">     Bestandteil 1</t>
  </si>
  <si>
    <t>Detailbeschreibung 1</t>
  </si>
  <si>
    <t>Detailbeschreibung 2</t>
  </si>
  <si>
    <t>Detailbeschreibung 3</t>
  </si>
  <si>
    <t>Detailbeschreibung 4</t>
  </si>
  <si>
    <t>Detailbeschreibung 5</t>
  </si>
  <si>
    <t>Detailbeschreibung 6</t>
  </si>
  <si>
    <t xml:space="preserve">     Bestandteil 2</t>
  </si>
  <si>
    <t xml:space="preserve">     Bestandteil 3</t>
  </si>
  <si>
    <t xml:space="preserve">     Bestandteil 4</t>
  </si>
  <si>
    <t xml:space="preserve">     Bestandteil 5</t>
  </si>
  <si>
    <t xml:space="preserve">     Bestandteil 6</t>
  </si>
  <si>
    <t xml:space="preserve">     Bestandteil 7</t>
  </si>
  <si>
    <t xml:space="preserve">     Bestandteil 8</t>
  </si>
  <si>
    <t xml:space="preserve">     Bestandteil 9</t>
  </si>
  <si>
    <t xml:space="preserve">     Bestandteil 10</t>
  </si>
  <si>
    <t>Detailbeschreibung 7</t>
  </si>
  <si>
    <t>Detailbeschreibung 8</t>
  </si>
  <si>
    <t>Detailbeschreibung 9</t>
  </si>
  <si>
    <t>Detailbeschreibung 10</t>
  </si>
  <si>
    <t xml:space="preserve">     Internetseite für Google-Ranking regional auf Seite 1 </t>
  </si>
  <si>
    <t xml:space="preserve">     Content Management System zur Internetseitenpflege</t>
  </si>
  <si>
    <t xml:space="preserve">     Kundenportal zur Auftragserteilung (Mehrfachkunden)</t>
  </si>
  <si>
    <t>Bindung guter Kunden und deutlich mehr Umsatz durch Vernetzung</t>
  </si>
  <si>
    <t xml:space="preserve">             inkl.</t>
  </si>
  <si>
    <t xml:space="preserve"> Weiteres Beispiel</t>
  </si>
  <si>
    <t>Für möglichst korrekte Ergebnisse bitte alle Felder ausfüllen!</t>
  </si>
  <si>
    <t>Benötigte Angaben:</t>
  </si>
  <si>
    <t>Mehrwertdienste für gute Kundenbindung und besond. Kundenservice</t>
  </si>
  <si>
    <t xml:space="preserve">     a. Entwicklung einer eigenen App für Ihre Kunden</t>
  </si>
  <si>
    <t xml:space="preserve">     b. Terminreservierung / Platzreservierung / Anmeldung</t>
  </si>
  <si>
    <t>Buchungsservice verschiedener Arten z. B. für den Tisch im Restaurant</t>
  </si>
  <si>
    <t>inkl.</t>
  </si>
  <si>
    <t xml:space="preserve"> Kosten netto*</t>
  </si>
  <si>
    <t xml:space="preserve">          * Die Kosten netto stellen Preisbeispiele dar, die je nach Anforderung des Kunden natürlich abweichen können. Fragen Sie uns nach einem Preis für Ihr Projekt.</t>
  </si>
  <si>
    <t>Eigenkapitalzuschuss</t>
  </si>
  <si>
    <t>z.B. uneinbring- liche Forderung bei Bilanzierer (Negativbetrag)</t>
  </si>
  <si>
    <t>EK - Zuschuss</t>
  </si>
  <si>
    <t>feb</t>
  </si>
  <si>
    <t>mrz</t>
  </si>
  <si>
    <t>apr</t>
  </si>
  <si>
    <t>mai</t>
  </si>
  <si>
    <t>jun</t>
  </si>
  <si>
    <t>jul</t>
  </si>
  <si>
    <t>aug</t>
  </si>
  <si>
    <t>sep</t>
  </si>
  <si>
    <t>dez</t>
  </si>
  <si>
    <t>nov</t>
  </si>
  <si>
    <t>jan</t>
  </si>
  <si>
    <t>wird gewährt</t>
  </si>
  <si>
    <t>nicht gewährt</t>
  </si>
  <si>
    <t xml:space="preserve"> Aus selben Umsätzen erechnet sich ein Eigenkapitalzuschuss auf den Fixkostenerstattungsbetrag* ab dem 3. Monat bei mind. 50 % Umsatzrückgang i. H. v.</t>
  </si>
  <si>
    <t>Maximierung beachten</t>
  </si>
  <si>
    <t>keine Maximierung</t>
  </si>
  <si>
    <t>Durchschnitt</t>
  </si>
  <si>
    <t xml:space="preserve"> Z W I S C H E N A U S W E R T U N G</t>
  </si>
  <si>
    <t xml:space="preserve">  Umsatzvergleich 2020 / 2021 gegenüber dem Jahr 2019</t>
  </si>
  <si>
    <t>Mit unserem BENCHMARK-CMS® bringen wir Sie bei Google auf Seite 1      Beste Technologie für mehr Seitenbesucher und mehr Umsatz !</t>
  </si>
  <si>
    <t>Pflichtfelder</t>
  </si>
  <si>
    <t>Verbesserungsanalyse im Betrieb unter Einbindung der Mitarbeiter</t>
  </si>
  <si>
    <t>Prüfung der Inhalte auf zahlreiche Prüfkriterien des Google-Ranking</t>
  </si>
  <si>
    <t xml:space="preserve"> Vollständige betriebliche Digitalisierung</t>
  </si>
  <si>
    <t xml:space="preserve">     Prozessanalyse welches Potenzial sich nutzen lässt</t>
  </si>
  <si>
    <t>Fixkostenzuschuss</t>
  </si>
  <si>
    <t xml:space="preserve">     Internetseite für Funktion Click &amp; meet / Click &amp; collect</t>
  </si>
  <si>
    <t>Durchgehnde Anpassung aller Online-Vermarktungssysteme im Betrieb</t>
  </si>
  <si>
    <r>
      <t xml:space="preserve">Seite 1 bei Google in wenigen Wochen mit unserer </t>
    </r>
    <r>
      <rPr>
        <b/>
        <sz val="12"/>
        <color theme="1"/>
        <rFont val="Calibri"/>
        <family val="2"/>
        <scheme val="minor"/>
      </rPr>
      <t>SEO</t>
    </r>
    <r>
      <rPr>
        <sz val="12"/>
        <color theme="1"/>
        <rFont val="Calibri"/>
        <family val="2"/>
        <scheme val="minor"/>
      </rPr>
      <t>-Technologie</t>
    </r>
  </si>
  <si>
    <t>Funktion Meet/Collect in Internetseite integrieren und Pflege schulen</t>
  </si>
  <si>
    <r>
      <rPr>
        <b/>
        <sz val="12"/>
        <color theme="1"/>
        <rFont val="Calibri"/>
        <family val="2"/>
        <scheme val="minor"/>
      </rPr>
      <t>Webseiten mit SEO-Tech.</t>
    </r>
    <r>
      <rPr>
        <sz val="12"/>
        <color theme="1"/>
        <rFont val="Calibri"/>
        <family val="2"/>
        <scheme val="minor"/>
      </rPr>
      <t xml:space="preserve"> selbst pflegen ohne Programmierkenntnisse</t>
    </r>
  </si>
  <si>
    <t xml:space="preserve">     Onlineshop im CD des Kunden einrichten</t>
  </si>
  <si>
    <r>
      <t xml:space="preserve">voll funktionstüchtiger </t>
    </r>
    <r>
      <rPr>
        <b/>
        <sz val="12"/>
        <color theme="1"/>
        <rFont val="Calibri"/>
        <family val="2"/>
        <scheme val="minor"/>
      </rPr>
      <t>Onlineshop</t>
    </r>
    <r>
      <rPr>
        <sz val="12"/>
        <color theme="1"/>
        <rFont val="Calibri"/>
        <family val="2"/>
        <scheme val="minor"/>
      </rPr>
      <t xml:space="preserve"> inkl. Einbinden in Ihre Internetseite</t>
    </r>
  </si>
  <si>
    <t xml:space="preserve">     Digitalisierung der üblichen Kauf-/Auftragsgabwicklung</t>
  </si>
  <si>
    <t>Programmierung des Seitenaufbau nach Google-Vorgabe in "top speed"</t>
  </si>
  <si>
    <r>
      <t xml:space="preserve"> Summe der Kosten aller vorstehenden Maßnahmen </t>
    </r>
    <r>
      <rPr>
        <b/>
        <sz val="11"/>
        <color rgb="FFFF0000"/>
        <rFont val="Calibri"/>
        <scheme val="minor"/>
      </rPr>
      <t xml:space="preserve"> </t>
    </r>
    <r>
      <rPr>
        <sz val="11"/>
        <color rgb="FFFF0000"/>
        <rFont val="Calibri"/>
        <scheme val="minor"/>
      </rPr>
      <t>(&gt; 20.000,- € in ÜH 3 und 10.000 € in ÜH 3 Plus keine Förderung!)</t>
    </r>
  </si>
  <si>
    <t>Konzeption und Einbindung eines Shopware 6 Onlineshop in Webseite</t>
  </si>
  <si>
    <t xml:space="preserve">     Bildbearbeitung über 20 Bilder hinaus</t>
  </si>
  <si>
    <t xml:space="preserve">     Überarbeitung Inhalte für Suchmaschinen bis 8 Seiten</t>
  </si>
  <si>
    <t xml:space="preserve">     Ausgabe der Webseiten in highspeed files bis 8 Seiten</t>
  </si>
  <si>
    <t>Weitere Besipiel-Maßnahmen nur förderfähig in Ergänzung zu Internetseiten und Onlineshops:</t>
  </si>
  <si>
    <r>
      <t xml:space="preserve">Achtung:  Vor </t>
    </r>
    <r>
      <rPr>
        <b/>
        <u/>
        <sz val="16"/>
        <color rgb="FFFF6600"/>
        <rFont val="Calibri"/>
        <scheme val="minor"/>
      </rPr>
      <t>jeder Investitionsentscheidung</t>
    </r>
    <r>
      <rPr>
        <b/>
        <sz val="16"/>
        <color rgb="FFFF6600"/>
        <rFont val="Calibri"/>
        <scheme val="minor"/>
      </rPr>
      <t xml:space="preserve"> mit Zuschuss aus Überbrückungshilfe III und III Plus sollte unbedingt mit dem Steuerberater die Förderung geprüft werden !</t>
    </r>
  </si>
  <si>
    <t>Dieser Excel-Rechner wurd entwickelt in Zusammenarbeit mit</t>
  </si>
  <si>
    <r>
      <t xml:space="preserve"> Ausgangsdaten zur Berechnung der Zuschussquote </t>
    </r>
    <r>
      <rPr>
        <sz val="15"/>
        <color theme="0"/>
        <rFont val="Calibri"/>
        <scheme val="minor"/>
      </rPr>
      <t>der Überbrückungshilfe III/III Plus</t>
    </r>
  </si>
  <si>
    <t>Novemb.</t>
  </si>
  <si>
    <t>Dezemb.</t>
  </si>
  <si>
    <t>Sämtliche Angaben ohne Gewähr !</t>
  </si>
  <si>
    <r>
      <rPr>
        <sz val="20"/>
        <color theme="0"/>
        <rFont val="Calibri"/>
        <scheme val="minor"/>
      </rPr>
      <t xml:space="preserve">V. 7.4                   </t>
    </r>
    <r>
      <rPr>
        <sz val="12"/>
        <color theme="0"/>
        <rFont val="Calibri"/>
        <family val="2"/>
        <scheme val="minor"/>
      </rPr>
      <t xml:space="preserve"> </t>
    </r>
    <r>
      <rPr>
        <sz val="11"/>
        <color theme="0"/>
        <rFont val="Calibri"/>
        <scheme val="minor"/>
      </rPr>
      <t>06.10.2021</t>
    </r>
  </si>
  <si>
    <t>okt</t>
  </si>
  <si>
    <r>
      <rPr>
        <sz val="26"/>
        <color theme="0"/>
        <rFont val="Calibri"/>
        <scheme val="minor"/>
      </rPr>
      <t>ERGEBNISSE</t>
    </r>
    <r>
      <rPr>
        <sz val="24"/>
        <color theme="0"/>
        <rFont val="Calibri"/>
        <scheme val="minor"/>
      </rPr>
      <t xml:space="preserve">  Nov 2020 bis Dezember 2021   </t>
    </r>
    <r>
      <rPr>
        <sz val="16"/>
        <color theme="0"/>
        <rFont val="Calibri"/>
        <scheme val="minor"/>
      </rPr>
      <t>Betrachtungszeitraum Überbrückungshilfe III und III Plus</t>
    </r>
  </si>
  <si>
    <t>*  Der Eigenkapitalzuschuss wird auf die Summe der erstattungsfähigen Fixkosten gem. Nr. 1 - 11 unter Punkt 2.4 der FAQ zur Überbrückungshilfe III gewährt, nicht z. B. auf Hygienemaßnahmen,                                                                                                                                                      Umbaukosten zur Umsetzung von Hygienekonzepten und nicht auf den Zuschuss zu förderfähigen Digitalisierungsprojekten (Punkt 2.4 Nr. 14/17).</t>
  </si>
  <si>
    <t>Fixkostenzuschuss inkl. EK-Zuschuss</t>
  </si>
  <si>
    <r>
      <t xml:space="preserve">                                                                    Ihre Ansprechpartner für Fragen                             </t>
    </r>
    <r>
      <rPr>
        <b/>
        <sz val="18"/>
        <color theme="1"/>
        <rFont val="Calibri"/>
        <scheme val="minor"/>
      </rPr>
      <t>Hameln</t>
    </r>
    <r>
      <rPr>
        <sz val="18"/>
        <color theme="1"/>
        <rFont val="Calibri"/>
        <scheme val="minor"/>
      </rPr>
      <t xml:space="preserve">: Tim Giffhorn                             Leiter Datenbanktechnologie               </t>
    </r>
    <r>
      <rPr>
        <b/>
        <sz val="18"/>
        <color theme="1"/>
        <rFont val="Calibri"/>
        <scheme val="minor"/>
      </rPr>
      <t>Berlin</t>
    </r>
    <r>
      <rPr>
        <sz val="18"/>
        <color theme="1"/>
        <rFont val="Calibri"/>
        <scheme val="minor"/>
      </rPr>
      <t xml:space="preserve">: Joachim Fleiner                       Leiter Softwareentwicklung                           Telefon 01575 - 821 00 - 95                         Mail: fleiner@workinapp.de                                                                                                                                                   </t>
    </r>
  </si>
  <si>
    <r>
      <t xml:space="preserve"> Aus den von Ihnen angegebenen Umsätzen besteht bei der </t>
    </r>
    <r>
      <rPr>
        <b/>
        <u/>
        <sz val="14"/>
        <color rgb="FFA39B71"/>
        <rFont val="Calibri"/>
        <scheme val="minor"/>
      </rPr>
      <t>Regelberechnung</t>
    </r>
    <r>
      <rPr>
        <b/>
        <sz val="14"/>
        <color rgb="FFA39B71"/>
        <rFont val="Calibri"/>
        <scheme val="minor"/>
      </rPr>
      <t xml:space="preserve"> nach vorläufigem Ergebnis ein monatlicher Anspruch auf Fixkosten- und Digitalisierungszuschuss i. H. v.</t>
    </r>
  </si>
  <si>
    <r>
      <rPr>
        <sz val="26"/>
        <color theme="0"/>
        <rFont val="Calibri"/>
        <scheme val="minor"/>
      </rPr>
      <t>ERGEBNISSE</t>
    </r>
    <r>
      <rPr>
        <sz val="24"/>
        <color theme="0"/>
        <rFont val="Calibri"/>
        <scheme val="minor"/>
      </rPr>
      <t xml:space="preserve"> nach dem </t>
    </r>
    <r>
      <rPr>
        <b/>
        <sz val="24"/>
        <color theme="0"/>
        <rFont val="Calibri"/>
        <scheme val="minor"/>
      </rPr>
      <t>DURCHSCHNITTSVERFAHREN</t>
    </r>
    <r>
      <rPr>
        <sz val="24"/>
        <color theme="0"/>
        <rFont val="Calibri"/>
        <scheme val="minor"/>
      </rPr>
      <t xml:space="preserve">   </t>
    </r>
    <r>
      <rPr>
        <sz val="16"/>
        <color theme="0"/>
        <rFont val="Calibri"/>
        <scheme val="minor"/>
      </rPr>
      <t>Überbrückungshilfe III und III Plus</t>
    </r>
  </si>
  <si>
    <t>Kassenverkauf, Onlineverkauf, Warenerfassung etc. iin einem System</t>
  </si>
  <si>
    <r>
      <t xml:space="preserve">  </t>
    </r>
    <r>
      <rPr>
        <b/>
        <sz val="24"/>
        <color theme="0"/>
        <rFont val="Calibri"/>
        <scheme val="minor"/>
      </rPr>
      <t>INVESTITION</t>
    </r>
    <r>
      <rPr>
        <sz val="24"/>
        <color theme="0"/>
        <rFont val="Calibri"/>
        <scheme val="minor"/>
      </rPr>
      <t xml:space="preserve">  und  </t>
    </r>
    <r>
      <rPr>
        <b/>
        <sz val="24"/>
        <color theme="0"/>
        <rFont val="Calibri"/>
        <scheme val="minor"/>
      </rPr>
      <t>ZUSCHUSS</t>
    </r>
    <r>
      <rPr>
        <sz val="24"/>
        <color theme="0"/>
        <rFont val="Calibri"/>
        <scheme val="minor"/>
      </rPr>
      <t xml:space="preserve">   </t>
    </r>
    <r>
      <rPr>
        <sz val="18"/>
        <color theme="0"/>
        <rFont val="Calibri"/>
        <scheme val="minor"/>
      </rPr>
      <t>nach Umsatz-Progonose Oktober bis Dezember 2021</t>
    </r>
  </si>
  <si>
    <r>
      <t xml:space="preserve"> Gesamtmaßnahme wie vorstehend         </t>
    </r>
    <r>
      <rPr>
        <sz val="12"/>
        <color theme="0"/>
        <rFont val="Calibri"/>
        <family val="2"/>
        <scheme val="minor"/>
      </rPr>
      <t>(wenn &gt; 20.000,- € in ÜH 3 und &gt; 10.000 € in ÜH 3 Plus darüber keine Förderung!)</t>
    </r>
  </si>
  <si>
    <r>
      <t xml:space="preserve"> </t>
    </r>
    <r>
      <rPr>
        <sz val="16"/>
        <color theme="1"/>
        <rFont val="Calibri"/>
        <scheme val="minor"/>
      </rPr>
      <t>Beispiele Investitionen in Digitalisierung</t>
    </r>
    <r>
      <rPr>
        <sz val="18"/>
        <color theme="1"/>
        <rFont val="Calibri"/>
        <scheme val="minor"/>
      </rPr>
      <t xml:space="preserve">   </t>
    </r>
    <r>
      <rPr>
        <b/>
        <sz val="12"/>
        <color rgb="FFFF0000"/>
        <rFont val="Calibri"/>
        <scheme val="minor"/>
      </rPr>
      <t>Tragen Sie Ihre Maßnahme(n) unten ein um zu sehen, welchen Zuschuss Sie wann bekommen!</t>
    </r>
  </si>
  <si>
    <r>
      <t xml:space="preserve"> Maßnahme      </t>
    </r>
    <r>
      <rPr>
        <b/>
        <sz val="12"/>
        <color rgb="FFFF0000"/>
        <rFont val="Calibri"/>
        <scheme val="minor"/>
      </rPr>
      <t>Hier eigene Angaben eintragen und Zuschuss testen</t>
    </r>
  </si>
  <si>
    <r>
      <t xml:space="preserve"> Gesamtmaßnahme  </t>
    </r>
    <r>
      <rPr>
        <sz val="12"/>
        <color rgb="FFFF6600"/>
        <rFont val="Calibri"/>
        <scheme val="minor"/>
      </rPr>
      <t xml:space="preserve"> (bitte Summenbildung beachten)</t>
    </r>
  </si>
  <si>
    <r>
      <t xml:space="preserve"> Alternativ mit Berechnung nach </t>
    </r>
    <r>
      <rPr>
        <b/>
        <u/>
        <sz val="16"/>
        <color theme="0"/>
        <rFont val="Calibri"/>
        <scheme val="minor"/>
      </rPr>
      <t>Durchschnittsverfahren</t>
    </r>
  </si>
  <si>
    <t>(z. B. Gestaltung individueller Shopwarepages und Designs)</t>
  </si>
  <si>
    <t>Bei mehr als 20 Bildern Kosten der Bearbeitung in Prime-Format je 20 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</si>
</sst>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quot;€&quot;;[Red]#,##0.00\ &quot;€&quot;"/>
    <numFmt numFmtId="165" formatCode="0.0%"/>
  </numFmts>
  <fonts count="83"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sz val="12"/>
      <color rgb="FF000090"/>
      <name val="Calibri"/>
      <scheme val="minor"/>
    </font>
    <font>
      <sz val="12"/>
      <color rgb="FFA39B71"/>
      <name val="Calibri"/>
      <scheme val="minor"/>
    </font>
    <font>
      <b/>
      <sz val="24"/>
      <color rgb="FFA39B71"/>
      <name val="Calibri"/>
      <scheme val="minor"/>
    </font>
    <font>
      <u/>
      <sz val="12"/>
      <color theme="10"/>
      <name val="Calibri"/>
      <family val="2"/>
      <scheme val="minor"/>
    </font>
    <font>
      <u/>
      <sz val="12"/>
      <color theme="11"/>
      <name val="Calibri"/>
      <family val="2"/>
      <scheme val="minor"/>
    </font>
    <font>
      <sz val="11"/>
      <color theme="1"/>
      <name val="Calibri"/>
      <scheme val="minor"/>
    </font>
    <font>
      <sz val="24"/>
      <color theme="1"/>
      <name val="Calibri"/>
      <scheme val="minor"/>
    </font>
    <font>
      <b/>
      <sz val="12"/>
      <color rgb="FF000090"/>
      <name val="Calibri"/>
      <scheme val="minor"/>
    </font>
    <font>
      <sz val="16"/>
      <color theme="1"/>
      <name val="Calibri"/>
      <scheme val="minor"/>
    </font>
    <font>
      <sz val="16"/>
      <color rgb="FFA39B71"/>
      <name val="Calibri"/>
      <scheme val="minor"/>
    </font>
    <font>
      <b/>
      <sz val="12"/>
      <color rgb="FFA39B71"/>
      <name val="Calibri"/>
      <scheme val="minor"/>
    </font>
    <font>
      <sz val="12"/>
      <color theme="0" tint="-0.499984740745262"/>
      <name val="Calibri"/>
      <scheme val="minor"/>
    </font>
    <font>
      <b/>
      <sz val="14"/>
      <color rgb="FFA39B71"/>
      <name val="Calibri"/>
      <scheme val="minor"/>
    </font>
    <font>
      <b/>
      <sz val="16"/>
      <color rgb="FF000090"/>
      <name val="Calibri"/>
      <scheme val="minor"/>
    </font>
    <font>
      <sz val="12"/>
      <color rgb="FFFF6600"/>
      <name val="Calibri"/>
      <scheme val="minor"/>
    </font>
    <font>
      <sz val="12"/>
      <color rgb="FF008000"/>
      <name val="Calibri"/>
      <scheme val="minor"/>
    </font>
    <font>
      <b/>
      <sz val="12"/>
      <color rgb="FF008000"/>
      <name val="Calibri"/>
      <scheme val="minor"/>
    </font>
    <font>
      <b/>
      <sz val="12"/>
      <color rgb="FF0000FF"/>
      <name val="Calibri"/>
      <scheme val="minor"/>
    </font>
    <font>
      <b/>
      <sz val="16"/>
      <color rgb="FF0000FF"/>
      <name val="Calibri"/>
      <scheme val="minor"/>
    </font>
    <font>
      <b/>
      <sz val="16"/>
      <color rgb="FF008000"/>
      <name val="Calibri"/>
      <scheme val="minor"/>
    </font>
    <font>
      <sz val="11"/>
      <color theme="0"/>
      <name val="Calibri"/>
      <scheme val="minor"/>
    </font>
    <font>
      <b/>
      <sz val="12"/>
      <color rgb="FFFF0000"/>
      <name val="Calibri"/>
      <scheme val="minor"/>
    </font>
    <font>
      <b/>
      <sz val="10"/>
      <color rgb="FFFF0000"/>
      <name val="Calibri"/>
      <scheme val="minor"/>
    </font>
    <font>
      <sz val="10"/>
      <color rgb="FFFF0000"/>
      <name val="Calibri"/>
      <scheme val="minor"/>
    </font>
    <font>
      <sz val="12"/>
      <name val="Calibri"/>
      <scheme val="minor"/>
    </font>
    <font>
      <sz val="24"/>
      <color theme="0"/>
      <name val="Calibri"/>
      <scheme val="minor"/>
    </font>
    <font>
      <sz val="26"/>
      <color theme="0"/>
      <name val="Calibri"/>
      <scheme val="minor"/>
    </font>
    <font>
      <sz val="26"/>
      <color theme="1"/>
      <name val="Calibri"/>
      <scheme val="minor"/>
    </font>
    <font>
      <sz val="14"/>
      <color theme="1"/>
      <name val="Calibri"/>
      <scheme val="minor"/>
    </font>
    <font>
      <sz val="32"/>
      <color rgb="FFA39B71"/>
      <name val="Calibri"/>
      <scheme val="minor"/>
    </font>
    <font>
      <b/>
      <sz val="12"/>
      <color rgb="FF660066"/>
      <name val="Calibri"/>
      <scheme val="minor"/>
    </font>
    <font>
      <sz val="10"/>
      <name val="Calibri"/>
      <scheme val="minor"/>
    </font>
    <font>
      <b/>
      <sz val="14"/>
      <color theme="1"/>
      <name val="Calibri"/>
      <scheme val="minor"/>
    </font>
    <font>
      <sz val="14"/>
      <color rgb="FFA39B71"/>
      <name val="Calibri"/>
      <scheme val="minor"/>
    </font>
    <font>
      <b/>
      <sz val="16"/>
      <color rgb="FFA39B71"/>
      <name val="Calibri"/>
      <scheme val="minor"/>
    </font>
    <font>
      <sz val="12"/>
      <color theme="0"/>
      <name val="Zapf Dingbats"/>
    </font>
    <font>
      <sz val="11"/>
      <name val="Calibri"/>
      <scheme val="minor"/>
    </font>
    <font>
      <sz val="18"/>
      <color theme="1"/>
      <name val="Calibri"/>
      <scheme val="minor"/>
    </font>
    <font>
      <sz val="16"/>
      <color theme="0"/>
      <name val="Calibri"/>
      <scheme val="minor"/>
    </font>
    <font>
      <b/>
      <sz val="9"/>
      <color rgb="FF000090"/>
      <name val="Calibri"/>
      <scheme val="minor"/>
    </font>
    <font>
      <sz val="9"/>
      <color theme="1"/>
      <name val="Calibri"/>
      <scheme val="minor"/>
    </font>
    <font>
      <b/>
      <sz val="9"/>
      <color rgb="FF008000"/>
      <name val="Calibri"/>
      <scheme val="minor"/>
    </font>
    <font>
      <b/>
      <sz val="9"/>
      <color rgb="FF0000FF"/>
      <name val="Calibri"/>
      <scheme val="minor"/>
    </font>
    <font>
      <b/>
      <sz val="18"/>
      <color theme="0"/>
      <name val="Calibri"/>
      <scheme val="minor"/>
    </font>
    <font>
      <b/>
      <sz val="18"/>
      <color rgb="FFA39B71"/>
      <name val="Calibri"/>
      <scheme val="minor"/>
    </font>
    <font>
      <sz val="26"/>
      <color rgb="FFA39B71"/>
      <name val="Calibri"/>
      <scheme val="minor"/>
    </font>
    <font>
      <b/>
      <sz val="11"/>
      <color rgb="FFA39B71"/>
      <name val="Calibri"/>
      <scheme val="minor"/>
    </font>
    <font>
      <b/>
      <sz val="36"/>
      <color theme="0"/>
      <name val="Calibri"/>
      <scheme val="minor"/>
    </font>
    <font>
      <sz val="18"/>
      <color theme="0"/>
      <name val="Calibri"/>
      <scheme val="minor"/>
    </font>
    <font>
      <b/>
      <sz val="24"/>
      <color theme="0"/>
      <name val="Calibri"/>
      <scheme val="minor"/>
    </font>
    <font>
      <b/>
      <sz val="13"/>
      <color rgb="FFA39B71"/>
      <name val="Calibri"/>
      <scheme val="minor"/>
    </font>
    <font>
      <b/>
      <sz val="16"/>
      <color theme="2" tint="-0.499984740745262"/>
      <name val="Calibri"/>
      <scheme val="minor"/>
    </font>
    <font>
      <sz val="14"/>
      <color theme="2" tint="-0.499984740745262"/>
      <name val="Calibri"/>
      <scheme val="minor"/>
    </font>
    <font>
      <b/>
      <sz val="36"/>
      <color rgb="FFA39B71"/>
      <name val="Calibri"/>
      <scheme val="minor"/>
    </font>
    <font>
      <sz val="32"/>
      <name val="Calibri"/>
      <scheme val="minor"/>
    </font>
    <font>
      <b/>
      <sz val="14"/>
      <name val="Calibri"/>
      <scheme val="minor"/>
    </font>
    <font>
      <sz val="14"/>
      <name val="Calibri"/>
      <scheme val="minor"/>
    </font>
    <font>
      <b/>
      <sz val="12"/>
      <name val="Calibri"/>
      <scheme val="minor"/>
    </font>
    <font>
      <sz val="12"/>
      <color rgb="FF660066"/>
      <name val="Calibri"/>
      <scheme val="minor"/>
    </font>
    <font>
      <b/>
      <sz val="14"/>
      <color theme="0"/>
      <name val="Calibri"/>
      <scheme val="minor"/>
    </font>
    <font>
      <sz val="11"/>
      <color theme="2" tint="-0.249977111117893"/>
      <name val="Calibri"/>
      <scheme val="minor"/>
    </font>
    <font>
      <sz val="12"/>
      <color theme="2" tint="-0.249977111117893"/>
      <name val="Calibri"/>
      <scheme val="minor"/>
    </font>
    <font>
      <sz val="20"/>
      <color theme="0"/>
      <name val="Calibri"/>
      <scheme val="minor"/>
    </font>
    <font>
      <b/>
      <sz val="12"/>
      <color rgb="FFFF6600"/>
      <name val="Calibri"/>
      <scheme val="minor"/>
    </font>
    <font>
      <b/>
      <sz val="16"/>
      <color rgb="FFFF6600"/>
      <name val="Calibri"/>
      <scheme val="minor"/>
    </font>
    <font>
      <b/>
      <u/>
      <sz val="16"/>
      <color rgb="FFFF6600"/>
      <name val="Calibri"/>
      <scheme val="minor"/>
    </font>
    <font>
      <b/>
      <sz val="13.5"/>
      <color rgb="FFA39B71"/>
      <name val="Calibri"/>
      <scheme val="minor"/>
    </font>
    <font>
      <b/>
      <sz val="13.5"/>
      <color theme="1"/>
      <name val="Calibri"/>
      <scheme val="minor"/>
    </font>
    <font>
      <b/>
      <sz val="11"/>
      <color rgb="FFFF0000"/>
      <name val="Calibri"/>
      <scheme val="minor"/>
    </font>
    <font>
      <sz val="11"/>
      <color rgb="FFFF0000"/>
      <name val="Calibri"/>
      <scheme val="minor"/>
    </font>
    <font>
      <sz val="15"/>
      <color theme="0"/>
      <name val="Calibri"/>
      <scheme val="minor"/>
    </font>
    <font>
      <b/>
      <sz val="10"/>
      <color rgb="FFA39B71"/>
      <name val="Calibri"/>
      <scheme val="minor"/>
    </font>
    <font>
      <b/>
      <sz val="16"/>
      <color rgb="FFFF0000"/>
      <name val="Calibri"/>
      <scheme val="minor"/>
    </font>
    <font>
      <b/>
      <sz val="18"/>
      <color theme="1"/>
      <name val="Calibri"/>
      <scheme val="minor"/>
    </font>
    <font>
      <b/>
      <u/>
      <sz val="14"/>
      <color rgb="FFA39B71"/>
      <name val="Calibri"/>
      <scheme val="minor"/>
    </font>
    <font>
      <b/>
      <sz val="16"/>
      <color theme="0"/>
      <name val="Calibri"/>
      <scheme val="minor"/>
    </font>
    <font>
      <sz val="12"/>
      <color theme="0" tint="-0.249977111117893"/>
      <name val="Calibri"/>
      <scheme val="minor"/>
    </font>
    <font>
      <b/>
      <u/>
      <sz val="16"/>
      <color theme="0"/>
      <name val="Calibri"/>
      <scheme val="minor"/>
    </font>
  </fonts>
  <fills count="17">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A39B71"/>
        <bgColor indexed="64"/>
      </patternFill>
    </fill>
    <fill>
      <patternFill patternType="solid">
        <fgColor theme="9" tint="0.79998168889431442"/>
        <bgColor indexed="64"/>
      </patternFill>
    </fill>
    <fill>
      <patternFill patternType="solid">
        <fgColor rgb="FF008000"/>
        <bgColor indexed="64"/>
      </patternFill>
    </fill>
    <fill>
      <patternFill patternType="solid">
        <fgColor rgb="FF000090"/>
        <bgColor indexed="64"/>
      </patternFill>
    </fill>
    <fill>
      <patternFill patternType="solid">
        <fgColor rgb="FF0000FF"/>
        <bgColor indexed="64"/>
      </patternFill>
    </fill>
    <fill>
      <patternFill patternType="solid">
        <fgColor rgb="FFFFFF66"/>
        <bgColor indexed="64"/>
      </patternFill>
    </fill>
    <fill>
      <patternFill patternType="solid">
        <fgColor theme="8" tint="0.79998168889431442"/>
        <bgColor indexed="64"/>
      </patternFill>
    </fill>
    <fill>
      <patternFill patternType="solid">
        <fgColor rgb="FFFF6600"/>
        <bgColor indexed="64"/>
      </patternFill>
    </fill>
    <fill>
      <patternFill patternType="solid">
        <fgColor rgb="FFFFFF8E"/>
        <bgColor indexed="64"/>
      </patternFill>
    </fill>
    <fill>
      <patternFill patternType="solid">
        <fgColor theme="0" tint="-0.249977111117893"/>
        <bgColor indexed="64"/>
      </patternFill>
    </fill>
  </fills>
  <borders count="1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FF0000"/>
      </left>
      <right style="thin">
        <color rgb="FFFF0000"/>
      </right>
      <top style="thin">
        <color rgb="FFFF0000"/>
      </top>
      <bottom style="thin">
        <color rgb="FFFF0000"/>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FF6600"/>
      </left>
      <right style="thin">
        <color rgb="FFFF6600"/>
      </right>
      <top style="thin">
        <color rgb="FFFF6600"/>
      </top>
      <bottom style="thin">
        <color rgb="FFFF6600"/>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right style="medium">
        <color rgb="FFFF0000"/>
      </right>
      <top/>
      <bottom/>
      <diagonal/>
    </border>
    <border>
      <left/>
      <right/>
      <top/>
      <bottom style="medium">
        <color rgb="FF008000"/>
      </bottom>
      <diagonal/>
    </border>
    <border>
      <left style="thin">
        <color rgb="FF008000"/>
      </left>
      <right style="thin">
        <color rgb="FF008000"/>
      </right>
      <top style="thin">
        <color rgb="FF008000"/>
      </top>
      <bottom style="thin">
        <color rgb="FF008000"/>
      </bottom>
      <diagonal/>
    </border>
    <border>
      <left/>
      <right/>
      <top style="thin">
        <color rgb="FF008000"/>
      </top>
      <bottom style="thin">
        <color rgb="FF008000"/>
      </bottom>
      <diagonal/>
    </border>
    <border>
      <left style="thin">
        <color rgb="FF000090"/>
      </left>
      <right style="thin">
        <color rgb="FF000090"/>
      </right>
      <top style="thin">
        <color rgb="FF000090"/>
      </top>
      <bottom style="thin">
        <color rgb="FF000090"/>
      </bottom>
      <diagonal/>
    </border>
    <border>
      <left style="thin">
        <color rgb="FF0000FF"/>
      </left>
      <right style="thin">
        <color rgb="FF0000FF"/>
      </right>
      <top style="thin">
        <color rgb="FF0000FF"/>
      </top>
      <bottom style="thin">
        <color rgb="FF0000FF"/>
      </bottom>
      <diagonal/>
    </border>
    <border>
      <left/>
      <right/>
      <top style="thin">
        <color rgb="FF0000FF"/>
      </top>
      <bottom/>
      <diagonal/>
    </border>
    <border>
      <left/>
      <right style="thin">
        <color rgb="FF0000FF"/>
      </right>
      <top style="thin">
        <color rgb="FF0000FF"/>
      </top>
      <bottom style="thin">
        <color rgb="FF0000FF"/>
      </bottom>
      <diagonal/>
    </border>
    <border>
      <left/>
      <right/>
      <top style="medium">
        <color rgb="FF008000"/>
      </top>
      <bottom/>
      <diagonal/>
    </border>
    <border>
      <left/>
      <right style="medium">
        <color rgb="FF008000"/>
      </right>
      <top style="medium">
        <color rgb="FF008000"/>
      </top>
      <bottom/>
      <diagonal/>
    </border>
    <border>
      <left/>
      <right style="medium">
        <color rgb="FF008000"/>
      </right>
      <top/>
      <bottom/>
      <diagonal/>
    </border>
    <border>
      <left/>
      <right style="medium">
        <color rgb="FF008000"/>
      </right>
      <top/>
      <bottom style="medium">
        <color rgb="FF008000"/>
      </bottom>
      <diagonal/>
    </border>
    <border>
      <left/>
      <right/>
      <top style="medium">
        <color rgb="FF008000"/>
      </top>
      <bottom style="thin">
        <color rgb="FF008000"/>
      </bottom>
      <diagonal/>
    </border>
    <border>
      <left/>
      <right style="medium">
        <color rgb="FF008000"/>
      </right>
      <top style="medium">
        <color rgb="FF008000"/>
      </top>
      <bottom style="thin">
        <color rgb="FF008000"/>
      </bottom>
      <diagonal/>
    </border>
    <border>
      <left/>
      <right style="medium">
        <color rgb="FF008000"/>
      </right>
      <top style="thin">
        <color rgb="FF008000"/>
      </top>
      <bottom style="thin">
        <color rgb="FF008000"/>
      </bottom>
      <diagonal/>
    </border>
    <border>
      <left style="medium">
        <color rgb="FF000090"/>
      </left>
      <right style="thin">
        <color rgb="FF000090"/>
      </right>
      <top style="medium">
        <color rgb="FF000090"/>
      </top>
      <bottom style="thin">
        <color rgb="FF000090"/>
      </bottom>
      <diagonal/>
    </border>
    <border>
      <left style="thin">
        <color rgb="FF000090"/>
      </left>
      <right style="thin">
        <color rgb="FF000090"/>
      </right>
      <top style="medium">
        <color rgb="FF000090"/>
      </top>
      <bottom style="thin">
        <color rgb="FF000090"/>
      </bottom>
      <diagonal/>
    </border>
    <border>
      <left style="thin">
        <color rgb="FF000090"/>
      </left>
      <right style="medium">
        <color rgb="FF000090"/>
      </right>
      <top style="medium">
        <color rgb="FF000090"/>
      </top>
      <bottom style="thin">
        <color rgb="FF000090"/>
      </bottom>
      <diagonal/>
    </border>
    <border>
      <left style="medium">
        <color rgb="FF000090"/>
      </left>
      <right style="thin">
        <color rgb="FF000090"/>
      </right>
      <top style="thin">
        <color rgb="FF000090"/>
      </top>
      <bottom style="thin">
        <color rgb="FF000090"/>
      </bottom>
      <diagonal/>
    </border>
    <border>
      <left style="thin">
        <color rgb="FF000090"/>
      </left>
      <right style="medium">
        <color rgb="FF000090"/>
      </right>
      <top style="thin">
        <color rgb="FF000090"/>
      </top>
      <bottom style="thin">
        <color rgb="FF000090"/>
      </bottom>
      <diagonal/>
    </border>
    <border>
      <left style="medium">
        <color rgb="FF000090"/>
      </left>
      <right/>
      <top/>
      <bottom/>
      <diagonal/>
    </border>
    <border>
      <left/>
      <right style="medium">
        <color rgb="FF000090"/>
      </right>
      <top/>
      <bottom/>
      <diagonal/>
    </border>
    <border>
      <left style="medium">
        <color rgb="FF000090"/>
      </left>
      <right/>
      <top/>
      <bottom style="medium">
        <color rgb="FF000090"/>
      </bottom>
      <diagonal/>
    </border>
    <border>
      <left/>
      <right/>
      <top/>
      <bottom style="medium">
        <color rgb="FF000090"/>
      </bottom>
      <diagonal/>
    </border>
    <border>
      <left/>
      <right style="medium">
        <color rgb="FF000090"/>
      </right>
      <top/>
      <bottom style="medium">
        <color rgb="FF000090"/>
      </bottom>
      <diagonal/>
    </border>
    <border>
      <left/>
      <right/>
      <top style="medium">
        <color rgb="FF000090"/>
      </top>
      <bottom/>
      <diagonal/>
    </border>
    <border>
      <left/>
      <right style="medium">
        <color rgb="FF000090"/>
      </right>
      <top style="medium">
        <color rgb="FF000090"/>
      </top>
      <bottom/>
      <diagonal/>
    </border>
    <border>
      <left style="medium">
        <color rgb="FF0000FF"/>
      </left>
      <right style="thin">
        <color rgb="FF0000FF"/>
      </right>
      <top style="medium">
        <color rgb="FF0000FF"/>
      </top>
      <bottom style="thin">
        <color rgb="FF0000FF"/>
      </bottom>
      <diagonal/>
    </border>
    <border>
      <left style="thin">
        <color rgb="FF0000FF"/>
      </left>
      <right style="thin">
        <color rgb="FF0000FF"/>
      </right>
      <top style="medium">
        <color rgb="FF0000FF"/>
      </top>
      <bottom style="thin">
        <color rgb="FF0000FF"/>
      </bottom>
      <diagonal/>
    </border>
    <border>
      <left style="medium">
        <color rgb="FF0000FF"/>
      </left>
      <right style="thin">
        <color rgb="FF0000FF"/>
      </right>
      <top style="thin">
        <color rgb="FF0000FF"/>
      </top>
      <bottom style="thin">
        <color rgb="FF0000FF"/>
      </bottom>
      <diagonal/>
    </border>
    <border>
      <left style="medium">
        <color rgb="FF0000FF"/>
      </left>
      <right/>
      <top style="thin">
        <color rgb="FF0000FF"/>
      </top>
      <bottom style="thin">
        <color rgb="FF0000FF"/>
      </bottom>
      <diagonal/>
    </border>
    <border>
      <left style="medium">
        <color rgb="FF0000FF"/>
      </left>
      <right/>
      <top style="thin">
        <color rgb="FF0000FF"/>
      </top>
      <bottom/>
      <diagonal/>
    </border>
    <border>
      <left style="medium">
        <color rgb="FF0000FF"/>
      </left>
      <right/>
      <top/>
      <bottom/>
      <diagonal/>
    </border>
    <border>
      <left style="medium">
        <color rgb="FF0000FF"/>
      </left>
      <right/>
      <top/>
      <bottom style="medium">
        <color rgb="FF0000FF"/>
      </bottom>
      <diagonal/>
    </border>
    <border>
      <left/>
      <right/>
      <top/>
      <bottom style="medium">
        <color rgb="FF0000FF"/>
      </bottom>
      <diagonal/>
    </border>
    <border>
      <left/>
      <right/>
      <top style="medium">
        <color rgb="FF0000FF"/>
      </top>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medium">
        <color rgb="FFFF0000"/>
      </right>
      <top style="thin">
        <color rgb="FFFF0000"/>
      </top>
      <bottom style="medium">
        <color rgb="FFFF0000"/>
      </bottom>
      <diagonal/>
    </border>
    <border>
      <left style="medium">
        <color rgb="FF000090"/>
      </left>
      <right style="medium">
        <color rgb="FF000090"/>
      </right>
      <top style="medium">
        <color rgb="FF000090"/>
      </top>
      <bottom style="thin">
        <color rgb="FF000090"/>
      </bottom>
      <diagonal/>
    </border>
    <border>
      <left style="medium">
        <color rgb="FF000090"/>
      </left>
      <right style="medium">
        <color rgb="FF000090"/>
      </right>
      <top style="thin">
        <color rgb="FF000090"/>
      </top>
      <bottom style="medium">
        <color rgb="FF000090"/>
      </bottom>
      <diagonal/>
    </border>
    <border>
      <left style="medium">
        <color rgb="FF008000"/>
      </left>
      <right style="medium">
        <color rgb="FF008000"/>
      </right>
      <top style="medium">
        <color rgb="FF008000"/>
      </top>
      <bottom style="thin">
        <color rgb="FF008000"/>
      </bottom>
      <diagonal/>
    </border>
    <border>
      <left style="medium">
        <color rgb="FF008000"/>
      </left>
      <right style="medium">
        <color rgb="FF008000"/>
      </right>
      <top style="thin">
        <color rgb="FF008000"/>
      </top>
      <bottom style="thin">
        <color rgb="FF008000"/>
      </bottom>
      <diagonal/>
    </border>
    <border>
      <left style="medium">
        <color rgb="FF008000"/>
      </left>
      <right style="medium">
        <color rgb="FF008000"/>
      </right>
      <top style="thin">
        <color rgb="FF008000"/>
      </top>
      <bottom style="medium">
        <color rgb="FF008000"/>
      </bottom>
      <diagonal/>
    </border>
    <border>
      <left style="medium">
        <color rgb="FFA39B71"/>
      </left>
      <right/>
      <top style="medium">
        <color rgb="FFA39B71"/>
      </top>
      <bottom/>
      <diagonal/>
    </border>
    <border>
      <left/>
      <right/>
      <top style="medium">
        <color rgb="FFA39B71"/>
      </top>
      <bottom/>
      <diagonal/>
    </border>
    <border>
      <left/>
      <right style="medium">
        <color rgb="FFA39B71"/>
      </right>
      <top style="medium">
        <color rgb="FFA39B71"/>
      </top>
      <bottom/>
      <diagonal/>
    </border>
    <border>
      <left style="medium">
        <color rgb="FFA39B71"/>
      </left>
      <right/>
      <top/>
      <bottom/>
      <diagonal/>
    </border>
    <border>
      <left/>
      <right style="medium">
        <color rgb="FFA39B71"/>
      </right>
      <top/>
      <bottom/>
      <diagonal/>
    </border>
    <border>
      <left style="medium">
        <color rgb="FFA39B71"/>
      </left>
      <right/>
      <top/>
      <bottom style="medium">
        <color rgb="FFA39B71"/>
      </bottom>
      <diagonal/>
    </border>
    <border>
      <left/>
      <right/>
      <top/>
      <bottom style="medium">
        <color rgb="FFA39B71"/>
      </bottom>
      <diagonal/>
    </border>
    <border>
      <left/>
      <right style="medium">
        <color rgb="FFA39B71"/>
      </right>
      <top/>
      <bottom style="medium">
        <color rgb="FFA39B71"/>
      </bottom>
      <diagonal/>
    </border>
    <border>
      <left style="thin">
        <color rgb="FFA39B71"/>
      </left>
      <right/>
      <top style="thin">
        <color rgb="FFA39B71"/>
      </top>
      <bottom/>
      <diagonal/>
    </border>
    <border>
      <left/>
      <right/>
      <top style="thin">
        <color rgb="FFA39B71"/>
      </top>
      <bottom/>
      <diagonal/>
    </border>
    <border>
      <left/>
      <right style="thin">
        <color rgb="FFA39B71"/>
      </right>
      <top style="thin">
        <color rgb="FFA39B71"/>
      </top>
      <bottom/>
      <diagonal/>
    </border>
    <border>
      <left style="thin">
        <color rgb="FFA39B71"/>
      </left>
      <right/>
      <top/>
      <bottom/>
      <diagonal/>
    </border>
    <border>
      <left/>
      <right style="thin">
        <color rgb="FFA39B71"/>
      </right>
      <top/>
      <bottom/>
      <diagonal/>
    </border>
    <border>
      <left style="thin">
        <color rgb="FFA39B71"/>
      </left>
      <right/>
      <top/>
      <bottom style="medium">
        <color rgb="FF008000"/>
      </bottom>
      <diagonal/>
    </border>
    <border>
      <left/>
      <right style="thin">
        <color rgb="FFA39B71"/>
      </right>
      <top/>
      <bottom style="medium">
        <color rgb="FF008000"/>
      </bottom>
      <diagonal/>
    </border>
    <border>
      <left style="thin">
        <color rgb="FFA39B71"/>
      </left>
      <right/>
      <top/>
      <bottom style="thin">
        <color rgb="FFA39B71"/>
      </bottom>
      <diagonal/>
    </border>
    <border>
      <left/>
      <right/>
      <top/>
      <bottom style="thin">
        <color rgb="FFA39B71"/>
      </bottom>
      <diagonal/>
    </border>
    <border>
      <left/>
      <right style="thin">
        <color rgb="FFA39B71"/>
      </right>
      <top/>
      <bottom style="thin">
        <color rgb="FFA39B71"/>
      </bottom>
      <diagonal/>
    </border>
    <border>
      <left style="thin">
        <color rgb="FFA39B71"/>
      </left>
      <right/>
      <top style="thin">
        <color rgb="FF660066"/>
      </top>
      <bottom style="thin">
        <color rgb="FF660066"/>
      </bottom>
      <diagonal/>
    </border>
    <border>
      <left/>
      <right/>
      <top style="thin">
        <color rgb="FF660066"/>
      </top>
      <bottom style="thin">
        <color rgb="FF660066"/>
      </bottom>
      <diagonal/>
    </border>
    <border>
      <left style="medium">
        <color rgb="FFA39B71"/>
      </left>
      <right style="medium">
        <color rgb="FFA39B71"/>
      </right>
      <top style="medium">
        <color rgb="FFA39B71"/>
      </top>
      <bottom style="medium">
        <color rgb="FFA39B71"/>
      </bottom>
      <diagonal/>
    </border>
    <border>
      <left style="medium">
        <color rgb="FFA39B71"/>
      </left>
      <right style="thin">
        <color theme="0" tint="-0.249977111117893"/>
      </right>
      <top style="thin">
        <color theme="0" tint="-0.249977111117893"/>
      </top>
      <bottom style="thin">
        <color theme="0" tint="-0.249977111117893"/>
      </bottom>
      <diagonal/>
    </border>
    <border>
      <left style="medium">
        <color rgb="FFA39B71"/>
      </left>
      <right style="medium">
        <color rgb="FFA39B71"/>
      </right>
      <top/>
      <bottom style="medium">
        <color rgb="FFA39B71"/>
      </bottom>
      <diagonal/>
    </border>
    <border>
      <left style="medium">
        <color rgb="FF008000"/>
      </left>
      <right style="medium">
        <color rgb="FF000090"/>
      </right>
      <top/>
      <bottom/>
      <diagonal/>
    </border>
    <border>
      <left style="medium">
        <color rgb="FF000090"/>
      </left>
      <right style="medium">
        <color rgb="FF0000FF"/>
      </right>
      <top/>
      <bottom/>
      <diagonal/>
    </border>
    <border>
      <left/>
      <right/>
      <top style="thin">
        <color rgb="FFFF0000"/>
      </top>
      <bottom/>
      <diagonal/>
    </border>
    <border>
      <left style="thick">
        <color rgb="FFA39B71"/>
      </left>
      <right/>
      <top style="thick">
        <color rgb="FFA39B71"/>
      </top>
      <bottom/>
      <diagonal/>
    </border>
    <border>
      <left/>
      <right/>
      <top style="thick">
        <color rgb="FFA39B71"/>
      </top>
      <bottom/>
      <diagonal/>
    </border>
    <border>
      <left/>
      <right style="thick">
        <color rgb="FFA39B71"/>
      </right>
      <top style="thick">
        <color rgb="FFA39B71"/>
      </top>
      <bottom/>
      <diagonal/>
    </border>
    <border>
      <left style="thick">
        <color rgb="FFA39B71"/>
      </left>
      <right/>
      <top/>
      <bottom/>
      <diagonal/>
    </border>
    <border>
      <left/>
      <right style="thick">
        <color rgb="FFA39B71"/>
      </right>
      <top/>
      <bottom/>
      <diagonal/>
    </border>
    <border>
      <left style="thick">
        <color rgb="FFA39B71"/>
      </left>
      <right/>
      <top style="medium">
        <color rgb="FF008000"/>
      </top>
      <bottom style="thin">
        <color rgb="FF008000"/>
      </bottom>
      <diagonal/>
    </border>
    <border>
      <left style="thin">
        <color rgb="FF0000FF"/>
      </left>
      <right style="thick">
        <color rgb="FFA39B71"/>
      </right>
      <top style="medium">
        <color rgb="FF0000FF"/>
      </top>
      <bottom style="thin">
        <color rgb="FF0000FF"/>
      </bottom>
      <diagonal/>
    </border>
    <border>
      <left style="thick">
        <color rgb="FFA39B71"/>
      </left>
      <right/>
      <top style="thin">
        <color rgb="FF008000"/>
      </top>
      <bottom style="thin">
        <color rgb="FF008000"/>
      </bottom>
      <diagonal/>
    </border>
    <border>
      <left style="thin">
        <color rgb="FF0000FF"/>
      </left>
      <right style="thick">
        <color rgb="FFA39B71"/>
      </right>
      <top style="thin">
        <color rgb="FF0000FF"/>
      </top>
      <bottom style="thin">
        <color rgb="FF0000FF"/>
      </bottom>
      <diagonal/>
    </border>
    <border>
      <left/>
      <right style="thick">
        <color rgb="FFA39B71"/>
      </right>
      <top style="medium">
        <color rgb="FF0000FF"/>
      </top>
      <bottom/>
      <diagonal/>
    </border>
    <border>
      <left style="thick">
        <color rgb="FFA39B71"/>
      </left>
      <right/>
      <top/>
      <bottom style="medium">
        <color rgb="FF008000"/>
      </bottom>
      <diagonal/>
    </border>
    <border>
      <left/>
      <right style="thick">
        <color rgb="FFA39B71"/>
      </right>
      <top/>
      <bottom style="medium">
        <color rgb="FF0000FF"/>
      </bottom>
      <diagonal/>
    </border>
    <border>
      <left style="thick">
        <color rgb="FFA39B71"/>
      </left>
      <right/>
      <top style="medium">
        <color rgb="FF008000"/>
      </top>
      <bottom/>
      <diagonal/>
    </border>
    <border>
      <left style="thick">
        <color rgb="FFA39B71"/>
      </left>
      <right/>
      <top/>
      <bottom style="thick">
        <color rgb="FFA39B71"/>
      </bottom>
      <diagonal/>
    </border>
    <border>
      <left/>
      <right/>
      <top/>
      <bottom style="thick">
        <color rgb="FFA39B71"/>
      </bottom>
      <diagonal/>
    </border>
    <border>
      <left/>
      <right style="thick">
        <color rgb="FFA39B71"/>
      </right>
      <top/>
      <bottom style="thick">
        <color rgb="FFA39B71"/>
      </bottom>
      <diagonal/>
    </border>
    <border>
      <left/>
      <right style="medium">
        <color rgb="FFA39B71"/>
      </right>
      <top style="medium">
        <color rgb="FFA39B71"/>
      </top>
      <bottom style="medium">
        <color rgb="FFA39B7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008000"/>
      </left>
      <right/>
      <top/>
      <bottom/>
      <diagonal/>
    </border>
    <border>
      <left/>
      <right style="thin">
        <color rgb="FF000090"/>
      </right>
      <top/>
      <bottom/>
      <diagonal/>
    </border>
    <border>
      <left style="medium">
        <color rgb="FFA39B71"/>
      </left>
      <right/>
      <top style="thick">
        <color rgb="FFA39B71"/>
      </top>
      <bottom/>
      <diagonal/>
    </border>
    <border>
      <left/>
      <right style="medium">
        <color rgb="FFA39B71"/>
      </right>
      <top style="thick">
        <color rgb="FFA39B71"/>
      </top>
      <bottom/>
      <diagonal/>
    </border>
    <border>
      <left style="thin">
        <color rgb="FFFF0000"/>
      </left>
      <right/>
      <top/>
      <bottom style="medium">
        <color rgb="FFFF0000"/>
      </bottom>
      <diagonal/>
    </border>
    <border>
      <left/>
      <right/>
      <top/>
      <bottom style="medium">
        <color rgb="FFFF0000"/>
      </bottom>
      <diagonal/>
    </border>
    <border>
      <left/>
      <right style="thin">
        <color rgb="FFFF0000"/>
      </right>
      <top/>
      <bottom style="medium">
        <color rgb="FFFF0000"/>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rgb="FFFF6600"/>
      </left>
      <right/>
      <top style="thin">
        <color rgb="FFFF6600"/>
      </top>
      <bottom style="thin">
        <color rgb="FFFF6600"/>
      </bottom>
      <diagonal/>
    </border>
    <border>
      <left/>
      <right/>
      <top style="thin">
        <color theme="0" tint="-0.249977111117893"/>
      </top>
      <bottom style="thin">
        <color theme="0" tint="-0.249977111117893"/>
      </bottom>
      <diagonal/>
    </border>
    <border>
      <left style="thin">
        <color rgb="FFFF0000"/>
      </left>
      <right style="thin">
        <color rgb="FFFF0000"/>
      </right>
      <top style="thin">
        <color rgb="FFFF0000"/>
      </top>
      <bottom/>
      <diagonal/>
    </border>
    <border>
      <left style="medium">
        <color rgb="FFA39B71"/>
      </left>
      <right style="medium">
        <color rgb="FFA39B71"/>
      </right>
      <top/>
      <bottom/>
      <diagonal/>
    </border>
    <border>
      <left style="medium">
        <color rgb="FFA39B71"/>
      </left>
      <right style="medium">
        <color rgb="FFA39B71"/>
      </right>
      <top style="medium">
        <color rgb="FFA39B71"/>
      </top>
      <bottom/>
      <diagonal/>
    </border>
    <border>
      <left style="medium">
        <color rgb="FFA39B71"/>
      </left>
      <right style="medium">
        <color rgb="FFA39B71"/>
      </right>
      <top/>
      <bottom style="thin">
        <color rgb="FFA39B71"/>
      </bottom>
      <diagonal/>
    </border>
    <border>
      <left style="medium">
        <color rgb="FFA39B71"/>
      </left>
      <right style="medium">
        <color rgb="FFA39B71"/>
      </right>
      <top style="thin">
        <color rgb="FFA39B71"/>
      </top>
      <bottom style="thin">
        <color rgb="FFA39B71"/>
      </bottom>
      <diagonal/>
    </border>
    <border>
      <left style="medium">
        <color rgb="FFA39B71"/>
      </left>
      <right/>
      <top style="thin">
        <color rgb="FFA39B71"/>
      </top>
      <bottom/>
      <diagonal/>
    </border>
    <border>
      <left/>
      <right style="medium">
        <color rgb="FFA39B71"/>
      </right>
      <top style="thin">
        <color rgb="FFA39B71"/>
      </top>
      <bottom/>
      <diagonal/>
    </border>
    <border>
      <left style="medium">
        <color rgb="FFA39B71"/>
      </left>
      <right/>
      <top style="medium">
        <color rgb="FFA39B71"/>
      </top>
      <bottom style="medium">
        <color rgb="FFA39B71"/>
      </bottom>
      <diagonal/>
    </border>
    <border>
      <left/>
      <right/>
      <top style="medium">
        <color rgb="FFA39B71"/>
      </top>
      <bottom style="medium">
        <color rgb="FFA39B71"/>
      </bottom>
      <diagonal/>
    </border>
    <border>
      <left style="medium">
        <color rgb="FFA39B71"/>
      </left>
      <right/>
      <top/>
      <bottom style="thin">
        <color rgb="FFA39B71"/>
      </bottom>
      <diagonal/>
    </border>
    <border>
      <left/>
      <right style="medium">
        <color rgb="FFA39B71"/>
      </right>
      <top/>
      <bottom style="thin">
        <color rgb="FFA39B71"/>
      </bottom>
      <diagonal/>
    </border>
    <border>
      <left style="thin">
        <color rgb="FFA39B71"/>
      </left>
      <right style="thin">
        <color rgb="FFA39B71"/>
      </right>
      <top style="thin">
        <color rgb="FFA39B71"/>
      </top>
      <bottom style="thin">
        <color rgb="FFA39B71"/>
      </bottom>
      <diagonal/>
    </border>
    <border>
      <left style="medium">
        <color rgb="FFA39B71"/>
      </left>
      <right/>
      <top style="thin">
        <color rgb="FFA39B71"/>
      </top>
      <bottom style="thin">
        <color rgb="FFA39B71"/>
      </bottom>
      <diagonal/>
    </border>
    <border>
      <left/>
      <right/>
      <top style="thick">
        <color rgb="FFFF6600"/>
      </top>
      <bottom/>
      <diagonal/>
    </border>
    <border>
      <left/>
      <right style="medium">
        <color rgb="FFA39B71"/>
      </right>
      <top style="thick">
        <color rgb="FFFF6600"/>
      </top>
      <bottom/>
      <diagonal/>
    </border>
    <border>
      <left style="medium">
        <color rgb="FFA39B71"/>
      </left>
      <right/>
      <top style="thick">
        <color rgb="FFFF6600"/>
      </top>
      <bottom/>
      <diagonal/>
    </border>
    <border>
      <left style="medium">
        <color rgb="FFA39B71"/>
      </left>
      <right style="thin">
        <color theme="0" tint="-0.34998626667073579"/>
      </right>
      <top style="thin">
        <color theme="0" tint="-0.34998626667073579"/>
      </top>
      <bottom style="thin">
        <color theme="0" tint="-0.34998626667073579"/>
      </bottom>
      <diagonal/>
    </border>
    <border>
      <left style="medium">
        <color rgb="FF000090"/>
      </left>
      <right style="medium">
        <color rgb="FF000090"/>
      </right>
      <top style="thin">
        <color rgb="FF000090"/>
      </top>
      <bottom style="thin">
        <color rgb="FF000090"/>
      </bottom>
      <diagonal/>
    </border>
    <border>
      <left/>
      <right style="medium">
        <color rgb="FFFF0000"/>
      </right>
      <top/>
      <bottom style="medium">
        <color rgb="FF0000FF"/>
      </bottom>
      <diagonal/>
    </border>
    <border>
      <left style="medium">
        <color rgb="FFFF0000"/>
      </left>
      <right style="medium">
        <color rgb="FFFF0000"/>
      </right>
      <top style="thin">
        <color rgb="FFFF0000"/>
      </top>
      <bottom style="medium">
        <color rgb="FF0000FF"/>
      </bottom>
      <diagonal/>
    </border>
    <border>
      <left style="medium">
        <color rgb="FFA39B71"/>
      </left>
      <right/>
      <top style="thin">
        <color rgb="FFA39B71"/>
      </top>
      <bottom style="medium">
        <color rgb="FFA39B71"/>
      </bottom>
      <diagonal/>
    </border>
    <border>
      <left/>
      <right/>
      <top style="thin">
        <color rgb="FFA39B71"/>
      </top>
      <bottom style="medium">
        <color rgb="FFA39B71"/>
      </bottom>
      <diagonal/>
    </border>
    <border>
      <left style="thin">
        <color theme="0"/>
      </left>
      <right style="thin">
        <color theme="0"/>
      </right>
      <top/>
      <bottom style="medium">
        <color rgb="FFA39B71"/>
      </bottom>
      <diagonal/>
    </border>
    <border>
      <left style="thin">
        <color theme="0"/>
      </left>
      <right/>
      <top/>
      <bottom style="medium">
        <color rgb="FFA39B71"/>
      </bottom>
      <diagonal/>
    </border>
    <border>
      <left style="medium">
        <color rgb="FFA39B71"/>
      </left>
      <right style="thin">
        <color theme="0"/>
      </right>
      <top/>
      <bottom style="medium">
        <color rgb="FFA39B71"/>
      </bottom>
      <diagonal/>
    </border>
  </borders>
  <cellStyleXfs count="516">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474">
    <xf numFmtId="0" fontId="0" fillId="0" borderId="0" xfId="0"/>
    <xf numFmtId="164" fontId="0" fillId="0" borderId="0" xfId="0" applyNumberFormat="1"/>
    <xf numFmtId="0" fontId="0" fillId="0" borderId="0" xfId="0" applyAlignment="1">
      <alignment horizontal="center"/>
    </xf>
    <xf numFmtId="10" fontId="0" fillId="0" borderId="0" xfId="0" applyNumberFormat="1"/>
    <xf numFmtId="0" fontId="12" fillId="0" borderId="0" xfId="0" applyFont="1" applyAlignment="1">
      <alignment horizontal="center"/>
    </xf>
    <xf numFmtId="0" fontId="12" fillId="3" borderId="1" xfId="0" applyFont="1" applyFill="1" applyBorder="1" applyAlignment="1">
      <alignment horizontal="center"/>
    </xf>
    <xf numFmtId="0" fontId="12" fillId="4" borderId="3" xfId="0" applyFont="1" applyFill="1" applyBorder="1" applyAlignment="1">
      <alignment horizontal="center"/>
    </xf>
    <xf numFmtId="0" fontId="5" fillId="3" borderId="1" xfId="0" applyFont="1" applyFill="1" applyBorder="1" applyAlignment="1">
      <alignment horizontal="center"/>
    </xf>
    <xf numFmtId="0" fontId="5" fillId="3" borderId="3" xfId="0" applyFont="1" applyFill="1" applyBorder="1" applyAlignment="1">
      <alignment horizontal="center"/>
    </xf>
    <xf numFmtId="0" fontId="5" fillId="4" borderId="4" xfId="0" applyFont="1" applyFill="1" applyBorder="1" applyAlignment="1">
      <alignment horizontal="center"/>
    </xf>
    <xf numFmtId="0" fontId="5" fillId="4" borderId="1" xfId="0" applyFont="1" applyFill="1" applyBorder="1" applyAlignment="1">
      <alignment horizontal="center"/>
    </xf>
    <xf numFmtId="0" fontId="0" fillId="0" borderId="0" xfId="0" applyBorder="1"/>
    <xf numFmtId="0" fontId="0" fillId="0" borderId="12" xfId="0" applyBorder="1"/>
    <xf numFmtId="0" fontId="21" fillId="2" borderId="1" xfId="0" applyFont="1" applyFill="1" applyBorder="1"/>
    <xf numFmtId="0" fontId="22" fillId="5" borderId="2" xfId="0" applyFont="1" applyFill="1" applyBorder="1" applyAlignment="1">
      <alignment horizontal="center"/>
    </xf>
    <xf numFmtId="0" fontId="22" fillId="5" borderId="10" xfId="0" applyFont="1" applyFill="1" applyBorder="1" applyAlignment="1">
      <alignment horizontal="center"/>
    </xf>
    <xf numFmtId="0" fontId="22" fillId="5" borderId="11" xfId="0" applyFont="1" applyFill="1" applyBorder="1" applyAlignment="1">
      <alignment horizontal="center"/>
    </xf>
    <xf numFmtId="0" fontId="21" fillId="2" borderId="3" xfId="0" applyFont="1" applyFill="1" applyBorder="1" applyAlignment="1">
      <alignment horizontal="center"/>
    </xf>
    <xf numFmtId="0" fontId="21" fillId="2" borderId="5" xfId="0" applyFont="1" applyFill="1" applyBorder="1" applyAlignment="1">
      <alignment horizontal="center"/>
    </xf>
    <xf numFmtId="9" fontId="4" fillId="0" borderId="0" xfId="0" applyNumberFormat="1" applyFont="1"/>
    <xf numFmtId="0" fontId="4" fillId="0" borderId="0" xfId="0" applyFont="1"/>
    <xf numFmtId="44" fontId="0" fillId="0" borderId="0" xfId="0" applyNumberFormat="1" applyBorder="1"/>
    <xf numFmtId="0" fontId="3" fillId="0" borderId="15" xfId="0" applyFont="1" applyBorder="1" applyAlignment="1">
      <alignment horizontal="center"/>
    </xf>
    <xf numFmtId="0" fontId="0" fillId="0" borderId="15" xfId="0" applyBorder="1" applyAlignment="1">
      <alignment horizontal="center"/>
    </xf>
    <xf numFmtId="0" fontId="2" fillId="2" borderId="14" xfId="0" applyFont="1" applyFill="1" applyBorder="1" applyAlignment="1">
      <alignment horizontal="center" vertical="center"/>
    </xf>
    <xf numFmtId="0" fontId="3" fillId="0" borderId="16" xfId="0" applyFont="1" applyBorder="1" applyAlignment="1">
      <alignment horizontal="center"/>
    </xf>
    <xf numFmtId="0" fontId="0" fillId="0" borderId="16" xfId="0" applyBorder="1" applyAlignment="1">
      <alignment horizontal="center"/>
    </xf>
    <xf numFmtId="0" fontId="3" fillId="0" borderId="17" xfId="0" applyFont="1" applyBorder="1" applyAlignment="1">
      <alignment horizontal="center"/>
    </xf>
    <xf numFmtId="0" fontId="0" fillId="0" borderId="17" xfId="0" applyBorder="1" applyAlignment="1">
      <alignment horizontal="center"/>
    </xf>
    <xf numFmtId="0" fontId="2" fillId="6" borderId="16" xfId="0" applyFont="1" applyFill="1" applyBorder="1" applyAlignment="1">
      <alignment horizontal="center" vertical="center"/>
    </xf>
    <xf numFmtId="0" fontId="0" fillId="0" borderId="26" xfId="0" applyBorder="1" applyAlignment="1">
      <alignment horizontal="center"/>
    </xf>
    <xf numFmtId="0" fontId="3" fillId="0" borderId="30" xfId="0" applyFont="1" applyBorder="1"/>
    <xf numFmtId="0" fontId="0" fillId="0" borderId="31" xfId="0" applyBorder="1" applyAlignment="1">
      <alignment horizontal="center"/>
    </xf>
    <xf numFmtId="0" fontId="3" fillId="0" borderId="32" xfId="0" applyFont="1" applyBorder="1" applyAlignment="1">
      <alignment horizontal="left"/>
    </xf>
    <xf numFmtId="0" fontId="3" fillId="0" borderId="34" xfId="0" applyFont="1" applyBorder="1" applyAlignment="1">
      <alignment horizontal="left"/>
    </xf>
    <xf numFmtId="44" fontId="21" fillId="0" borderId="6" xfId="0" applyNumberFormat="1" applyFont="1" applyBorder="1"/>
    <xf numFmtId="44" fontId="22" fillId="0" borderId="6" xfId="0" applyNumberFormat="1" applyFont="1" applyBorder="1"/>
    <xf numFmtId="0" fontId="10" fillId="0" borderId="0" xfId="0" applyFont="1"/>
    <xf numFmtId="0" fontId="0" fillId="7" borderId="0" xfId="0" applyFill="1"/>
    <xf numFmtId="0" fontId="0" fillId="0" borderId="59" xfId="0" applyBorder="1"/>
    <xf numFmtId="17" fontId="17" fillId="0" borderId="0" xfId="0" applyNumberFormat="1" applyFont="1" applyBorder="1" applyAlignment="1">
      <alignment horizontal="center"/>
    </xf>
    <xf numFmtId="8" fontId="0" fillId="0" borderId="0" xfId="0" applyNumberFormat="1" applyBorder="1"/>
    <xf numFmtId="0" fontId="0" fillId="0" borderId="62" xfId="0" applyBorder="1"/>
    <xf numFmtId="0" fontId="10" fillId="7" borderId="0" xfId="0" applyFont="1" applyFill="1"/>
    <xf numFmtId="9" fontId="26" fillId="3" borderId="0" xfId="0" applyNumberFormat="1" applyFont="1" applyFill="1" applyBorder="1" applyAlignment="1">
      <alignment horizontal="center"/>
    </xf>
    <xf numFmtId="0" fontId="26" fillId="3" borderId="0" xfId="0" applyFont="1" applyFill="1" applyBorder="1"/>
    <xf numFmtId="164" fontId="26" fillId="3" borderId="0" xfId="0" applyNumberFormat="1" applyFont="1" applyFill="1" applyBorder="1"/>
    <xf numFmtId="164" fontId="26" fillId="3" borderId="13" xfId="0" applyNumberFormat="1" applyFont="1" applyFill="1" applyBorder="1"/>
    <xf numFmtId="9" fontId="12" fillId="3" borderId="0" xfId="0" applyNumberFormat="1" applyFont="1" applyFill="1" applyBorder="1" applyAlignment="1">
      <alignment horizontal="center"/>
    </xf>
    <xf numFmtId="0" fontId="12" fillId="3" borderId="0" xfId="0" applyFont="1" applyFill="1" applyBorder="1"/>
    <xf numFmtId="164" fontId="12" fillId="3" borderId="0" xfId="0" applyNumberFormat="1" applyFont="1" applyFill="1" applyBorder="1"/>
    <xf numFmtId="164" fontId="12" fillId="3" borderId="13" xfId="0" applyNumberFormat="1" applyFont="1" applyFill="1" applyBorder="1"/>
    <xf numFmtId="9" fontId="21" fillId="3" borderId="0" xfId="0" applyNumberFormat="1" applyFont="1" applyFill="1" applyBorder="1" applyAlignment="1">
      <alignment horizontal="center"/>
    </xf>
    <xf numFmtId="0" fontId="21" fillId="3" borderId="0" xfId="0" applyFont="1" applyFill="1" applyBorder="1"/>
    <xf numFmtId="164" fontId="21" fillId="3" borderId="0" xfId="0" applyNumberFormat="1" applyFont="1" applyFill="1" applyBorder="1"/>
    <xf numFmtId="164" fontId="21" fillId="3" borderId="13" xfId="0" applyNumberFormat="1" applyFont="1" applyFill="1" applyBorder="1"/>
    <xf numFmtId="164" fontId="35" fillId="3" borderId="0" xfId="0" applyNumberFormat="1" applyFont="1" applyFill="1" applyBorder="1"/>
    <xf numFmtId="164" fontId="35" fillId="3" borderId="13" xfId="0" applyNumberFormat="1" applyFont="1" applyFill="1" applyBorder="1"/>
    <xf numFmtId="164" fontId="35" fillId="3" borderId="75" xfId="0" applyNumberFormat="1" applyFont="1" applyFill="1" applyBorder="1"/>
    <xf numFmtId="164" fontId="36" fillId="3" borderId="71" xfId="0" applyNumberFormat="1" applyFont="1" applyFill="1" applyBorder="1"/>
    <xf numFmtId="0" fontId="29" fillId="0" borderId="0" xfId="0" applyFont="1"/>
    <xf numFmtId="0" fontId="29" fillId="0" borderId="0" xfId="0" applyFont="1" applyAlignment="1">
      <alignment horizontal="center"/>
    </xf>
    <xf numFmtId="0" fontId="36" fillId="0" borderId="0" xfId="0" applyFont="1"/>
    <xf numFmtId="0" fontId="5" fillId="0" borderId="0" xfId="0" applyFont="1" applyBorder="1"/>
    <xf numFmtId="0" fontId="0" fillId="7" borderId="0" xfId="0" applyFill="1" applyBorder="1"/>
    <xf numFmtId="0" fontId="10" fillId="0" borderId="0" xfId="0" applyFont="1" applyBorder="1"/>
    <xf numFmtId="0" fontId="10" fillId="0" borderId="62" xfId="0" applyFont="1" applyBorder="1"/>
    <xf numFmtId="9" fontId="4" fillId="0" borderId="0" xfId="1" applyFont="1"/>
    <xf numFmtId="10" fontId="4" fillId="0" borderId="0" xfId="0" applyNumberFormat="1" applyFont="1"/>
    <xf numFmtId="0" fontId="0" fillId="0" borderId="57" xfId="0" applyBorder="1"/>
    <xf numFmtId="0" fontId="7" fillId="0" borderId="57" xfId="0" applyFont="1" applyBorder="1"/>
    <xf numFmtId="0" fontId="10" fillId="0" borderId="57" xfId="0" applyFont="1" applyBorder="1"/>
    <xf numFmtId="0" fontId="24" fillId="2" borderId="77" xfId="0" applyFont="1" applyFill="1" applyBorder="1" applyAlignment="1">
      <alignment horizontal="center"/>
    </xf>
    <xf numFmtId="0" fontId="12" fillId="0" borderId="0" xfId="0" applyFont="1" applyBorder="1" applyAlignment="1">
      <alignment horizontal="center"/>
    </xf>
    <xf numFmtId="44" fontId="16" fillId="0" borderId="0" xfId="0" applyNumberFormat="1" applyFont="1" applyBorder="1"/>
    <xf numFmtId="0" fontId="16" fillId="0" borderId="0" xfId="0" applyFont="1" applyBorder="1"/>
    <xf numFmtId="0" fontId="21" fillId="2" borderId="77" xfId="0" applyFont="1" applyFill="1" applyBorder="1"/>
    <xf numFmtId="0" fontId="18" fillId="3" borderId="77" xfId="0" applyFont="1" applyFill="1" applyBorder="1" applyAlignment="1">
      <alignment horizontal="center"/>
    </xf>
    <xf numFmtId="0" fontId="3" fillId="0" borderId="59" xfId="0" applyFont="1" applyBorder="1"/>
    <xf numFmtId="8" fontId="16" fillId="0" borderId="0" xfId="0" applyNumberFormat="1" applyFont="1" applyBorder="1"/>
    <xf numFmtId="8" fontId="22" fillId="0" borderId="0" xfId="0" applyNumberFormat="1" applyFont="1" applyBorder="1"/>
    <xf numFmtId="0" fontId="22" fillId="0" borderId="0" xfId="0" applyFont="1" applyBorder="1"/>
    <xf numFmtId="0" fontId="23" fillId="4" borderId="77" xfId="0" applyFont="1" applyFill="1" applyBorder="1" applyAlignment="1">
      <alignment horizontal="center"/>
    </xf>
    <xf numFmtId="0" fontId="22" fillId="0" borderId="61" xfId="0" applyFont="1" applyBorder="1"/>
    <xf numFmtId="0" fontId="22" fillId="0" borderId="62" xfId="0" applyFont="1" applyBorder="1"/>
    <xf numFmtId="8" fontId="22" fillId="0" borderId="62" xfId="0" applyNumberFormat="1" applyFont="1" applyBorder="1"/>
    <xf numFmtId="8" fontId="16" fillId="0" borderId="62" xfId="0" applyNumberFormat="1" applyFont="1" applyBorder="1"/>
    <xf numFmtId="10" fontId="33" fillId="0" borderId="0" xfId="1" applyNumberFormat="1" applyFont="1" applyBorder="1" applyAlignment="1">
      <alignment horizontal="center"/>
    </xf>
    <xf numFmtId="0" fontId="44" fillId="0" borderId="0" xfId="0" applyFont="1" applyBorder="1" applyAlignment="1">
      <alignment horizontal="center"/>
    </xf>
    <xf numFmtId="0" fontId="45" fillId="0" borderId="0" xfId="0" applyFont="1" applyBorder="1" applyAlignment="1">
      <alignment horizontal="center"/>
    </xf>
    <xf numFmtId="8" fontId="46" fillId="0" borderId="0" xfId="0" applyNumberFormat="1" applyFont="1" applyBorder="1" applyAlignment="1">
      <alignment horizontal="center"/>
    </xf>
    <xf numFmtId="8" fontId="47" fillId="0" borderId="0" xfId="0" applyNumberFormat="1" applyFont="1" applyBorder="1" applyAlignment="1">
      <alignment horizontal="center"/>
    </xf>
    <xf numFmtId="0" fontId="45" fillId="0" borderId="0" xfId="0" applyFont="1" applyBorder="1"/>
    <xf numFmtId="9" fontId="48" fillId="0" borderId="76" xfId="1" applyNumberFormat="1" applyFont="1" applyBorder="1" applyAlignment="1">
      <alignment horizontal="center"/>
    </xf>
    <xf numFmtId="0" fontId="0" fillId="7" borderId="0" xfId="0" applyFill="1" applyBorder="1" applyAlignment="1"/>
    <xf numFmtId="0" fontId="0" fillId="7" borderId="85" xfId="0" applyFill="1" applyBorder="1"/>
    <xf numFmtId="0" fontId="0" fillId="7" borderId="86" xfId="0" applyFill="1" applyBorder="1" applyAlignment="1"/>
    <xf numFmtId="0" fontId="3" fillId="0" borderId="89" xfId="0" applyFont="1" applyBorder="1"/>
    <xf numFmtId="0" fontId="0" fillId="0" borderId="90" xfId="0" applyBorder="1" applyAlignment="1">
      <alignment horizontal="center"/>
    </xf>
    <xf numFmtId="0" fontId="3" fillId="0" borderId="85" xfId="0" applyFont="1" applyBorder="1" applyAlignment="1">
      <alignment horizontal="left"/>
    </xf>
    <xf numFmtId="0" fontId="3" fillId="0" borderId="92" xfId="0" applyFont="1" applyBorder="1" applyAlignment="1">
      <alignment horizontal="left"/>
    </xf>
    <xf numFmtId="0" fontId="0" fillId="7" borderId="94" xfId="0" applyFill="1" applyBorder="1" applyAlignment="1"/>
    <xf numFmtId="0" fontId="0" fillId="7" borderId="86" xfId="0" applyFill="1" applyBorder="1"/>
    <xf numFmtId="0" fontId="0" fillId="0" borderId="85" xfId="0" applyBorder="1" applyAlignment="1"/>
    <xf numFmtId="0" fontId="0" fillId="0" borderId="86" xfId="0" applyBorder="1"/>
    <xf numFmtId="0" fontId="0" fillId="0" borderId="96" xfId="0" applyBorder="1"/>
    <xf numFmtId="0" fontId="0" fillId="0" borderId="97" xfId="0" applyBorder="1"/>
    <xf numFmtId="44" fontId="0" fillId="2" borderId="53" xfId="0" applyNumberFormat="1" applyFill="1" applyBorder="1" applyProtection="1">
      <protection locked="0"/>
    </xf>
    <xf numFmtId="44" fontId="0" fillId="0" borderId="20" xfId="0" applyNumberFormat="1" applyBorder="1" applyProtection="1">
      <protection locked="0"/>
    </xf>
    <xf numFmtId="44" fontId="0" fillId="0" borderId="21" xfId="0" applyNumberFormat="1" applyBorder="1" applyProtection="1">
      <protection locked="0"/>
    </xf>
    <xf numFmtId="44" fontId="0" fillId="2" borderId="54" xfId="0" applyNumberFormat="1" applyFill="1" applyBorder="1" applyProtection="1">
      <protection locked="0"/>
    </xf>
    <xf numFmtId="44" fontId="0" fillId="0" borderId="0" xfId="0" applyNumberFormat="1" applyBorder="1" applyProtection="1">
      <protection locked="0"/>
    </xf>
    <xf numFmtId="44" fontId="0" fillId="0" borderId="22" xfId="0" applyNumberFormat="1" applyBorder="1" applyProtection="1">
      <protection locked="0"/>
    </xf>
    <xf numFmtId="44" fontId="0" fillId="2" borderId="55" xfId="0" applyNumberFormat="1" applyFill="1" applyBorder="1" applyProtection="1">
      <protection locked="0"/>
    </xf>
    <xf numFmtId="44" fontId="0" fillId="0" borderId="13" xfId="0" applyNumberFormat="1" applyBorder="1" applyProtection="1">
      <protection locked="0"/>
    </xf>
    <xf numFmtId="44" fontId="0" fillId="0" borderId="23" xfId="0" applyNumberFormat="1" applyBorder="1" applyProtection="1">
      <protection locked="0"/>
    </xf>
    <xf numFmtId="44" fontId="0" fillId="0" borderId="37" xfId="0" applyNumberFormat="1" applyBorder="1" applyProtection="1">
      <protection locked="0"/>
    </xf>
    <xf numFmtId="44" fontId="0" fillId="0" borderId="38" xfId="0" applyNumberFormat="1" applyBorder="1" applyProtection="1">
      <protection locked="0"/>
    </xf>
    <xf numFmtId="44" fontId="0" fillId="0" borderId="33" xfId="0" applyNumberFormat="1" applyBorder="1" applyProtection="1">
      <protection locked="0"/>
    </xf>
    <xf numFmtId="44" fontId="0" fillId="6" borderId="51" xfId="0" applyNumberFormat="1" applyFill="1" applyBorder="1" applyProtection="1">
      <protection locked="0"/>
    </xf>
    <xf numFmtId="44" fontId="0" fillId="6" borderId="52" xfId="0" applyNumberFormat="1" applyFill="1" applyBorder="1" applyProtection="1">
      <protection locked="0"/>
    </xf>
    <xf numFmtId="44" fontId="0" fillId="0" borderId="35" xfId="0" applyNumberFormat="1" applyBorder="1" applyProtection="1">
      <protection locked="0"/>
    </xf>
    <xf numFmtId="44" fontId="0" fillId="0" borderId="36" xfId="0" applyNumberFormat="1" applyBorder="1" applyProtection="1">
      <protection locked="0"/>
    </xf>
    <xf numFmtId="44" fontId="0" fillId="0" borderId="47" xfId="0" applyNumberFormat="1" applyBorder="1" applyProtection="1">
      <protection locked="0"/>
    </xf>
    <xf numFmtId="44" fontId="0" fillId="0" borderId="91" xfId="0" applyNumberFormat="1" applyBorder="1" applyProtection="1">
      <protection locked="0"/>
    </xf>
    <xf numFmtId="44" fontId="0" fillId="0" borderId="86" xfId="0" applyNumberFormat="1" applyBorder="1" applyProtection="1">
      <protection locked="0"/>
    </xf>
    <xf numFmtId="44" fontId="0" fillId="0" borderId="46" xfId="0" applyNumberFormat="1" applyBorder="1" applyProtection="1">
      <protection locked="0"/>
    </xf>
    <xf numFmtId="44" fontId="0" fillId="0" borderId="93" xfId="0" applyNumberFormat="1" applyBorder="1" applyProtection="1">
      <protection locked="0"/>
    </xf>
    <xf numFmtId="0" fontId="29" fillId="0" borderId="0" xfId="0" applyFont="1" applyBorder="1" applyAlignment="1">
      <alignment horizontal="center" vertical="center" wrapText="1"/>
    </xf>
    <xf numFmtId="0" fontId="2" fillId="12" borderId="2" xfId="0" applyFont="1" applyFill="1" applyBorder="1" applyAlignment="1">
      <alignment horizontal="center" vertical="center"/>
    </xf>
    <xf numFmtId="9" fontId="48" fillId="7" borderId="76" xfId="1" applyNumberFormat="1" applyFont="1" applyFill="1" applyBorder="1" applyAlignment="1">
      <alignment horizontal="center"/>
    </xf>
    <xf numFmtId="164" fontId="37" fillId="0" borderId="0" xfId="0" applyNumberFormat="1" applyFont="1" applyBorder="1"/>
    <xf numFmtId="164" fontId="33" fillId="0" borderId="0" xfId="0" applyNumberFormat="1" applyFont="1" applyBorder="1" applyAlignment="1">
      <alignment horizontal="center"/>
    </xf>
    <xf numFmtId="164" fontId="37" fillId="8" borderId="99" xfId="0" applyNumberFormat="1" applyFont="1" applyFill="1" applyBorder="1" applyProtection="1">
      <protection locked="0"/>
    </xf>
    <xf numFmtId="164" fontId="33" fillId="8" borderId="99" xfId="0" applyNumberFormat="1" applyFont="1" applyFill="1" applyBorder="1" applyProtection="1">
      <protection locked="0"/>
    </xf>
    <xf numFmtId="17" fontId="17" fillId="0" borderId="59" xfId="0" applyNumberFormat="1" applyFont="1" applyBorder="1" applyAlignment="1">
      <alignment horizontal="center"/>
    </xf>
    <xf numFmtId="17" fontId="55" fillId="0" borderId="60" xfId="0" applyNumberFormat="1" applyFont="1" applyBorder="1" applyAlignment="1">
      <alignment horizontal="left"/>
    </xf>
    <xf numFmtId="9" fontId="33" fillId="8" borderId="98" xfId="0" applyNumberFormat="1" applyFont="1" applyFill="1" applyBorder="1" applyAlignment="1">
      <alignment horizontal="center"/>
    </xf>
    <xf numFmtId="164" fontId="0" fillId="0" borderId="59" xfId="0" applyNumberFormat="1" applyBorder="1"/>
    <xf numFmtId="164" fontId="0" fillId="0" borderId="60" xfId="0" applyNumberFormat="1" applyBorder="1"/>
    <xf numFmtId="0" fontId="29" fillId="0" borderId="8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22" xfId="0" applyFont="1" applyBorder="1" applyAlignment="1">
      <alignment vertical="center" wrapText="1"/>
    </xf>
    <xf numFmtId="0" fontId="29" fillId="0" borderId="33" xfId="0" applyFont="1" applyBorder="1" applyAlignment="1">
      <alignment vertical="center" wrapText="1"/>
    </xf>
    <xf numFmtId="0" fontId="29" fillId="0" borderId="86" xfId="0" applyFont="1" applyBorder="1" applyAlignment="1">
      <alignment vertical="center" wrapText="1"/>
    </xf>
    <xf numFmtId="10" fontId="29" fillId="0" borderId="0" xfId="0" applyNumberFormat="1" applyFont="1"/>
    <xf numFmtId="49" fontId="37" fillId="0" borderId="0" xfId="0" applyNumberFormat="1" applyFont="1" applyBorder="1" applyAlignment="1">
      <alignment horizontal="center"/>
    </xf>
    <xf numFmtId="0" fontId="25" fillId="0" borderId="0" xfId="0" applyFont="1"/>
    <xf numFmtId="2" fontId="4" fillId="0" borderId="0" xfId="1" applyNumberFormat="1" applyFont="1"/>
    <xf numFmtId="2" fontId="4" fillId="0" borderId="0" xfId="0" applyNumberFormat="1" applyFont="1"/>
    <xf numFmtId="164" fontId="29" fillId="0" borderId="0" xfId="0" applyNumberFormat="1" applyFont="1"/>
    <xf numFmtId="164" fontId="29" fillId="3" borderId="0" xfId="0" applyNumberFormat="1" applyFont="1" applyFill="1" applyBorder="1"/>
    <xf numFmtId="164" fontId="29" fillId="3" borderId="67" xfId="0" applyNumberFormat="1" applyFont="1" applyFill="1" applyBorder="1" applyAlignment="1">
      <alignment horizontal="center"/>
    </xf>
    <xf numFmtId="164" fontId="29" fillId="3" borderId="0" xfId="0" applyNumberFormat="1" applyFont="1" applyFill="1" applyBorder="1" applyAlignment="1">
      <alignment horizontal="center"/>
    </xf>
    <xf numFmtId="164" fontId="62" fillId="3" borderId="0" xfId="0" applyNumberFormat="1" applyFont="1" applyFill="1" applyBorder="1" applyAlignment="1">
      <alignment horizontal="center"/>
    </xf>
    <xf numFmtId="10" fontId="62" fillId="3" borderId="0" xfId="0" applyNumberFormat="1" applyFont="1" applyFill="1" applyBorder="1" applyAlignment="1">
      <alignment horizontal="center"/>
    </xf>
    <xf numFmtId="164" fontId="29" fillId="3" borderId="68" xfId="0" applyNumberFormat="1" applyFont="1" applyFill="1" applyBorder="1" applyAlignment="1">
      <alignment horizontal="center"/>
    </xf>
    <xf numFmtId="9" fontId="29" fillId="0" borderId="0" xfId="0" applyNumberFormat="1" applyFont="1" applyAlignment="1">
      <alignment horizontal="center"/>
    </xf>
    <xf numFmtId="0" fontId="41" fillId="0" borderId="0" xfId="0" applyFont="1" applyAlignment="1">
      <alignment horizontal="center"/>
    </xf>
    <xf numFmtId="164" fontId="29" fillId="3" borderId="67" xfId="0" applyNumberFormat="1" applyFont="1" applyFill="1" applyBorder="1"/>
    <xf numFmtId="164" fontId="62" fillId="3" borderId="0" xfId="0" applyNumberFormat="1" applyFont="1" applyFill="1" applyBorder="1"/>
    <xf numFmtId="165" fontId="62" fillId="3" borderId="0" xfId="0" applyNumberFormat="1" applyFont="1" applyFill="1" applyBorder="1"/>
    <xf numFmtId="164" fontId="29" fillId="3" borderId="68" xfId="0" applyNumberFormat="1" applyFont="1" applyFill="1" applyBorder="1"/>
    <xf numFmtId="164" fontId="36" fillId="0" borderId="0" xfId="0" applyNumberFormat="1" applyFont="1"/>
    <xf numFmtId="164" fontId="62" fillId="3" borderId="67" xfId="0" applyNumberFormat="1" applyFont="1" applyFill="1" applyBorder="1"/>
    <xf numFmtId="164" fontId="62" fillId="3" borderId="69" xfId="0" applyNumberFormat="1" applyFont="1" applyFill="1" applyBorder="1"/>
    <xf numFmtId="164" fontId="29" fillId="3" borderId="13" xfId="0" applyNumberFormat="1" applyFont="1" applyFill="1" applyBorder="1"/>
    <xf numFmtId="165" fontId="62" fillId="3" borderId="13" xfId="0" applyNumberFormat="1" applyFont="1" applyFill="1" applyBorder="1"/>
    <xf numFmtId="164" fontId="29" fillId="3" borderId="70" xfId="0" applyNumberFormat="1" applyFont="1" applyFill="1" applyBorder="1"/>
    <xf numFmtId="164" fontId="62" fillId="3" borderId="74" xfId="0" applyNumberFormat="1" applyFont="1" applyFill="1" applyBorder="1"/>
    <xf numFmtId="164" fontId="62" fillId="3" borderId="75" xfId="0" applyNumberFormat="1" applyFont="1" applyFill="1" applyBorder="1"/>
    <xf numFmtId="165" fontId="62" fillId="3" borderId="75" xfId="0" applyNumberFormat="1" applyFont="1" applyFill="1" applyBorder="1"/>
    <xf numFmtId="164" fontId="29" fillId="3" borderId="72" xfId="0" applyNumberFormat="1" applyFont="1" applyFill="1" applyBorder="1"/>
    <xf numFmtId="10" fontId="29" fillId="3" borderId="72" xfId="0" applyNumberFormat="1" applyFont="1" applyFill="1" applyBorder="1"/>
    <xf numFmtId="0" fontId="29" fillId="3" borderId="72" xfId="0" applyFont="1" applyFill="1" applyBorder="1"/>
    <xf numFmtId="164" fontId="29" fillId="3" borderId="73" xfId="0" applyNumberFormat="1" applyFont="1" applyFill="1" applyBorder="1"/>
    <xf numFmtId="164" fontId="63" fillId="3" borderId="13" xfId="0" applyNumberFormat="1" applyFont="1" applyFill="1" applyBorder="1"/>
    <xf numFmtId="164" fontId="63" fillId="3" borderId="0" xfId="0" applyNumberFormat="1" applyFont="1" applyFill="1" applyBorder="1"/>
    <xf numFmtId="0" fontId="0" fillId="0" borderId="0" xfId="0" applyBorder="1" applyAlignment="1"/>
    <xf numFmtId="44" fontId="19" fillId="5" borderId="49" xfId="0" applyNumberFormat="1" applyFont="1" applyFill="1" applyBorder="1" applyProtection="1">
      <protection locked="0"/>
    </xf>
    <xf numFmtId="0" fontId="41" fillId="0" borderId="0" xfId="0" applyFont="1"/>
    <xf numFmtId="0" fontId="0" fillId="0" borderId="104" xfId="0" applyBorder="1"/>
    <xf numFmtId="0" fontId="0" fillId="0" borderId="105" xfId="0" applyBorder="1"/>
    <xf numFmtId="0" fontId="0" fillId="0" borderId="106" xfId="0" applyBorder="1"/>
    <xf numFmtId="0" fontId="0" fillId="0" borderId="107" xfId="0" applyBorder="1"/>
    <xf numFmtId="0" fontId="0" fillId="0" borderId="108" xfId="0" applyBorder="1"/>
    <xf numFmtId="0" fontId="22" fillId="12" borderId="2" xfId="0" applyFont="1" applyFill="1" applyBorder="1" applyAlignment="1">
      <alignment horizontal="center"/>
    </xf>
    <xf numFmtId="0" fontId="22" fillId="12" borderId="11" xfId="0" applyFont="1" applyFill="1" applyBorder="1" applyAlignment="1">
      <alignment horizontal="center"/>
    </xf>
    <xf numFmtId="44" fontId="26" fillId="0" borderId="6" xfId="0" applyNumberFormat="1" applyFont="1" applyBorder="1"/>
    <xf numFmtId="0" fontId="21" fillId="2" borderId="109" xfId="0" applyFont="1" applyFill="1" applyBorder="1" applyAlignment="1">
      <alignment horizontal="center"/>
    </xf>
    <xf numFmtId="0" fontId="20" fillId="2" borderId="110" xfId="0" applyFont="1" applyFill="1" applyBorder="1" applyAlignment="1">
      <alignment horizontal="center"/>
    </xf>
    <xf numFmtId="0" fontId="20" fillId="2" borderId="2" xfId="0" applyFont="1" applyFill="1" applyBorder="1" applyAlignment="1">
      <alignment horizontal="center"/>
    </xf>
    <xf numFmtId="0" fontId="0" fillId="0" borderId="111" xfId="0" applyBorder="1"/>
    <xf numFmtId="0" fontId="22" fillId="13" borderId="2" xfId="0" applyFont="1" applyFill="1" applyBorder="1" applyAlignment="1">
      <alignment horizontal="center"/>
    </xf>
    <xf numFmtId="8" fontId="26" fillId="0" borderId="62" xfId="0" applyNumberFormat="1" applyFont="1" applyBorder="1"/>
    <xf numFmtId="9" fontId="48" fillId="0" borderId="113" xfId="1" applyNumberFormat="1" applyFont="1" applyBorder="1" applyAlignment="1">
      <alignment horizontal="center"/>
    </xf>
    <xf numFmtId="9" fontId="64" fillId="0" borderId="122" xfId="1" applyNumberFormat="1" applyFont="1" applyBorder="1" applyAlignment="1">
      <alignment horizontal="center"/>
    </xf>
    <xf numFmtId="10" fontId="4" fillId="0" borderId="0" xfId="0" applyNumberFormat="1" applyFont="1" applyAlignment="1">
      <alignment horizontal="center"/>
    </xf>
    <xf numFmtId="2" fontId="4" fillId="0" borderId="0" xfId="0" applyNumberFormat="1" applyFont="1" applyAlignment="1">
      <alignment horizontal="center"/>
    </xf>
    <xf numFmtId="0" fontId="4" fillId="0" borderId="0" xfId="0" applyFont="1" applyAlignment="1">
      <alignment horizontal="center"/>
    </xf>
    <xf numFmtId="9" fontId="25" fillId="7" borderId="57" xfId="0" applyNumberFormat="1" applyFont="1" applyFill="1" applyBorder="1" applyAlignment="1">
      <alignment horizontal="center"/>
    </xf>
    <xf numFmtId="9" fontId="25" fillId="7" borderId="0" xfId="0" applyNumberFormat="1" applyFont="1" applyFill="1" applyBorder="1" applyAlignment="1">
      <alignment horizontal="center"/>
    </xf>
    <xf numFmtId="0" fontId="66" fillId="7" borderId="0" xfId="0" applyFont="1" applyFill="1" applyBorder="1"/>
    <xf numFmtId="0" fontId="66" fillId="7" borderId="57" xfId="0" applyFont="1" applyFill="1" applyBorder="1"/>
    <xf numFmtId="44" fontId="21" fillId="2" borderId="1" xfId="0" applyNumberFormat="1" applyFont="1" applyFill="1" applyBorder="1"/>
    <xf numFmtId="44" fontId="16" fillId="2" borderId="1" xfId="0" applyNumberFormat="1" applyFont="1" applyFill="1" applyBorder="1"/>
    <xf numFmtId="44" fontId="68" fillId="0" borderId="0" xfId="0" applyNumberFormat="1" applyFont="1" applyBorder="1"/>
    <xf numFmtId="0" fontId="68" fillId="0" borderId="59" xfId="0" applyFont="1" applyBorder="1"/>
    <xf numFmtId="164" fontId="0" fillId="0" borderId="61" xfId="0" applyNumberFormat="1" applyBorder="1"/>
    <xf numFmtId="164" fontId="0" fillId="0" borderId="63" xfId="0" applyNumberFormat="1" applyBorder="1"/>
    <xf numFmtId="0" fontId="0" fillId="0" borderId="60" xfId="0" applyBorder="1" applyAlignment="1">
      <alignment horizontal="center"/>
    </xf>
    <xf numFmtId="164" fontId="17" fillId="0" borderId="0" xfId="0" applyNumberFormat="1" applyFont="1" applyBorder="1" applyAlignment="1">
      <alignment horizontal="right"/>
    </xf>
    <xf numFmtId="0" fontId="0" fillId="14" borderId="0" xfId="0" applyFill="1" applyBorder="1" applyAlignment="1"/>
    <xf numFmtId="0" fontId="0" fillId="14" borderId="59" xfId="0" applyFill="1" applyBorder="1" applyAlignment="1"/>
    <xf numFmtId="0" fontId="0" fillId="14" borderId="60" xfId="0" applyFill="1" applyBorder="1" applyAlignment="1"/>
    <xf numFmtId="0" fontId="0" fillId="14" borderId="57" xfId="0" applyFill="1" applyBorder="1" applyAlignment="1"/>
    <xf numFmtId="0" fontId="0" fillId="14" borderId="58" xfId="0" applyFill="1" applyBorder="1"/>
    <xf numFmtId="9" fontId="48" fillId="7" borderId="78" xfId="1" applyNumberFormat="1" applyFont="1" applyFill="1" applyBorder="1" applyAlignment="1">
      <alignment horizontal="center"/>
    </xf>
    <xf numFmtId="9" fontId="33" fillId="8" borderId="63" xfId="0" applyNumberFormat="1" applyFont="1" applyFill="1" applyBorder="1" applyAlignment="1">
      <alignment horizontal="center"/>
    </xf>
    <xf numFmtId="0" fontId="0" fillId="7" borderId="103" xfId="0" applyFill="1" applyBorder="1"/>
    <xf numFmtId="0" fontId="0" fillId="7" borderId="60" xfId="0" applyFill="1" applyBorder="1"/>
    <xf numFmtId="0" fontId="0" fillId="14" borderId="63" xfId="0" applyFill="1" applyBorder="1" applyAlignment="1"/>
    <xf numFmtId="164" fontId="0" fillId="0" borderId="58" xfId="0" applyNumberFormat="1" applyBorder="1"/>
    <xf numFmtId="164" fontId="37" fillId="0" borderId="62" xfId="0" applyNumberFormat="1" applyFont="1" applyBorder="1"/>
    <xf numFmtId="0" fontId="0" fillId="14" borderId="61" xfId="0" applyFill="1" applyBorder="1" applyAlignment="1"/>
    <xf numFmtId="0" fontId="0" fillId="14" borderId="56" xfId="0" applyFill="1" applyBorder="1" applyAlignment="1"/>
    <xf numFmtId="44" fontId="0" fillId="0" borderId="51" xfId="0" applyNumberFormat="1" applyFill="1" applyBorder="1" applyProtection="1">
      <protection locked="0"/>
    </xf>
    <xf numFmtId="44" fontId="0" fillId="0" borderId="128" xfId="0" applyNumberFormat="1" applyFill="1" applyBorder="1" applyProtection="1">
      <protection locked="0"/>
    </xf>
    <xf numFmtId="44" fontId="0" fillId="0" borderId="52" xfId="0" applyNumberFormat="1" applyFill="1" applyBorder="1" applyProtection="1">
      <protection locked="0"/>
    </xf>
    <xf numFmtId="44" fontId="0" fillId="15" borderId="48" xfId="0" applyNumberFormat="1" applyFill="1" applyBorder="1" applyProtection="1">
      <protection locked="0"/>
    </xf>
    <xf numFmtId="44" fontId="0" fillId="15" borderId="49" xfId="0" applyNumberFormat="1" applyFill="1" applyBorder="1" applyProtection="1">
      <protection locked="0"/>
    </xf>
    <xf numFmtId="44" fontId="29" fillId="15" borderId="49" xfId="0" applyNumberFormat="1" applyFont="1" applyFill="1" applyBorder="1" applyProtection="1">
      <protection locked="0"/>
    </xf>
    <xf numFmtId="44" fontId="29" fillId="15" borderId="50" xfId="0" applyNumberFormat="1" applyFont="1" applyFill="1" applyBorder="1" applyProtection="1">
      <protection locked="0"/>
    </xf>
    <xf numFmtId="0" fontId="0" fillId="0" borderId="0" xfId="0" applyBorder="1" applyAlignment="1"/>
    <xf numFmtId="0" fontId="0" fillId="0" borderId="59" xfId="0" applyBorder="1" applyAlignment="1"/>
    <xf numFmtId="0" fontId="0" fillId="0" borderId="0" xfId="0" applyFill="1" applyBorder="1" applyAlignment="1"/>
    <xf numFmtId="0" fontId="3" fillId="0" borderId="44" xfId="0" applyFont="1" applyBorder="1" applyAlignment="1">
      <alignment horizontal="left"/>
    </xf>
    <xf numFmtId="0" fontId="0" fillId="0" borderId="0" xfId="0" applyAlignment="1"/>
    <xf numFmtId="0" fontId="3" fillId="0" borderId="45" xfId="0" applyFont="1" applyBorder="1" applyAlignment="1">
      <alignment horizontal="left"/>
    </xf>
    <xf numFmtId="0" fontId="29" fillId="0" borderId="0" xfId="0" applyFont="1" applyAlignment="1"/>
    <xf numFmtId="0" fontId="4" fillId="0" borderId="0" xfId="0" applyFont="1" applyAlignment="1"/>
    <xf numFmtId="0" fontId="4" fillId="7" borderId="57" xfId="0" applyFont="1" applyFill="1" applyBorder="1" applyAlignment="1"/>
    <xf numFmtId="0" fontId="66" fillId="7" borderId="0" xfId="0" applyFont="1" applyFill="1" applyBorder="1" applyAlignment="1">
      <alignment vertical="center"/>
    </xf>
    <xf numFmtId="0" fontId="0" fillId="0" borderId="0" xfId="0" applyAlignment="1">
      <alignment wrapText="1"/>
    </xf>
    <xf numFmtId="0" fontId="30" fillId="7" borderId="82" xfId="0" applyFont="1" applyFill="1" applyBorder="1" applyAlignment="1">
      <alignment horizontal="left"/>
    </xf>
    <xf numFmtId="0" fontId="4" fillId="7" borderId="83" xfId="0" applyFont="1" applyFill="1" applyBorder="1" applyAlignment="1">
      <alignment horizontal="left"/>
    </xf>
    <xf numFmtId="0" fontId="0" fillId="0" borderId="84" xfId="0" applyBorder="1" applyAlignment="1"/>
    <xf numFmtId="0" fontId="0" fillId="0" borderId="0" xfId="0" applyAlignment="1"/>
    <xf numFmtId="0" fontId="0" fillId="0" borderId="81" xfId="0" applyBorder="1" applyAlignment="1"/>
    <xf numFmtId="0" fontId="0" fillId="0" borderId="0" xfId="0" applyBorder="1" applyAlignment="1"/>
    <xf numFmtId="0" fontId="0" fillId="0" borderId="96" xfId="0" applyBorder="1" applyAlignment="1"/>
    <xf numFmtId="0" fontId="0" fillId="0" borderId="86" xfId="0" applyBorder="1" applyAlignment="1"/>
    <xf numFmtId="0" fontId="6" fillId="0" borderId="82" xfId="0" applyFont="1" applyBorder="1" applyAlignment="1">
      <alignment horizontal="center" vertical="top"/>
    </xf>
    <xf numFmtId="0" fontId="0" fillId="0" borderId="83" xfId="0" applyBorder="1" applyAlignment="1">
      <alignment horizontal="center" vertical="top"/>
    </xf>
    <xf numFmtId="0" fontId="0" fillId="0" borderId="84" xfId="0" applyBorder="1" applyAlignment="1">
      <alignment horizontal="center" vertical="top"/>
    </xf>
    <xf numFmtId="0" fontId="0" fillId="0" borderId="85" xfId="0" applyBorder="1" applyAlignment="1">
      <alignment horizontal="center" vertical="top"/>
    </xf>
    <xf numFmtId="0" fontId="0" fillId="0" borderId="0" xfId="0" applyBorder="1" applyAlignment="1">
      <alignment horizontal="center" vertical="top"/>
    </xf>
    <xf numFmtId="0" fontId="0" fillId="0" borderId="86" xfId="0" applyBorder="1" applyAlignment="1">
      <alignment horizontal="center" vertical="top"/>
    </xf>
    <xf numFmtId="0" fontId="3" fillId="0" borderId="44" xfId="0" applyFont="1" applyBorder="1" applyAlignment="1">
      <alignment horizontal="left"/>
    </xf>
    <xf numFmtId="0" fontId="0" fillId="0" borderId="0" xfId="0" applyBorder="1" applyAlignment="1">
      <alignment horizontal="left"/>
    </xf>
    <xf numFmtId="0" fontId="0" fillId="0" borderId="12" xfId="0" applyBorder="1" applyAlignment="1">
      <alignment horizontal="left"/>
    </xf>
    <xf numFmtId="0" fontId="5" fillId="0" borderId="85" xfId="0" applyFont="1" applyBorder="1" applyAlignment="1">
      <alignment horizontal="center" vertical="center"/>
    </xf>
    <xf numFmtId="0" fontId="0" fillId="0" borderId="85" xfId="0" applyBorder="1" applyAlignment="1"/>
    <xf numFmtId="0" fontId="28" fillId="0" borderId="100" xfId="0" applyFont="1" applyBorder="1" applyAlignment="1">
      <alignment horizontal="center"/>
    </xf>
    <xf numFmtId="0" fontId="28" fillId="0" borderId="0" xfId="0" applyFont="1" applyAlignment="1">
      <alignment horizontal="center"/>
    </xf>
    <xf numFmtId="0" fontId="28" fillId="0" borderId="101" xfId="0" applyFont="1" applyBorder="1" applyAlignment="1">
      <alignment horizontal="center"/>
    </xf>
    <xf numFmtId="0" fontId="38" fillId="0" borderId="0" xfId="0" applyFont="1" applyBorder="1" applyAlignment="1">
      <alignment horizontal="center" vertical="center" wrapText="1"/>
    </xf>
    <xf numFmtId="0" fontId="0" fillId="0" borderId="0" xfId="0" applyAlignment="1">
      <alignment vertical="center" wrapText="1"/>
    </xf>
    <xf numFmtId="0" fontId="0" fillId="0" borderId="96" xfId="0" applyBorder="1" applyAlignment="1">
      <alignment vertical="center" wrapText="1"/>
    </xf>
    <xf numFmtId="0" fontId="6" fillId="0" borderId="0" xfId="0" applyFont="1" applyBorder="1" applyAlignment="1">
      <alignment horizontal="center"/>
    </xf>
    <xf numFmtId="0" fontId="0" fillId="0" borderId="0" xfId="0" applyAlignment="1">
      <alignment horizontal="center"/>
    </xf>
    <xf numFmtId="0" fontId="0" fillId="0" borderId="96" xfId="0" applyBorder="1" applyAlignment="1">
      <alignment horizontal="center"/>
    </xf>
    <xf numFmtId="0" fontId="34" fillId="0" borderId="85" xfId="0" applyFont="1" applyBorder="1" applyAlignment="1">
      <alignment wrapText="1"/>
    </xf>
    <xf numFmtId="0" fontId="0" fillId="0" borderId="95" xfId="0" applyBorder="1" applyAlignment="1"/>
    <xf numFmtId="0" fontId="52" fillId="9" borderId="87" xfId="0" applyFont="1" applyFill="1" applyBorder="1" applyAlignment="1">
      <alignment horizontal="center" vertical="center" wrapText="1"/>
    </xf>
    <xf numFmtId="0" fontId="52" fillId="9" borderId="24" xfId="0" applyFont="1" applyFill="1" applyBorder="1" applyAlignment="1">
      <alignment horizontal="center" vertical="center" wrapText="1"/>
    </xf>
    <xf numFmtId="0" fontId="52" fillId="9" borderId="25" xfId="0" applyFont="1" applyFill="1" applyBorder="1" applyAlignment="1">
      <alignment horizontal="center" vertical="center" wrapText="1"/>
    </xf>
    <xf numFmtId="0" fontId="52" fillId="9" borderId="89" xfId="0" applyFont="1" applyFill="1" applyBorder="1" applyAlignment="1">
      <alignment horizontal="center" vertical="center" wrapText="1"/>
    </xf>
    <xf numFmtId="0" fontId="52" fillId="9" borderId="15" xfId="0" applyFont="1" applyFill="1" applyBorder="1" applyAlignment="1">
      <alignment horizontal="center" vertical="center" wrapText="1"/>
    </xf>
    <xf numFmtId="0" fontId="52" fillId="9" borderId="26" xfId="0" applyFont="1" applyFill="1" applyBorder="1" applyAlignment="1">
      <alignment horizontal="center" vertical="center" wrapText="1"/>
    </xf>
    <xf numFmtId="0" fontId="52" fillId="10" borderId="27" xfId="0" applyFont="1" applyFill="1" applyBorder="1" applyAlignment="1">
      <alignment horizontal="center" vertical="center" wrapText="1"/>
    </xf>
    <xf numFmtId="0" fontId="52" fillId="10" borderId="28" xfId="0" applyFont="1" applyFill="1" applyBorder="1" applyAlignment="1">
      <alignment horizontal="center" vertical="center" wrapText="1"/>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0" fontId="52" fillId="10" borderId="16" xfId="0" applyFont="1" applyFill="1" applyBorder="1" applyAlignment="1">
      <alignment horizontal="center" vertical="center" wrapText="1"/>
    </xf>
    <xf numFmtId="0" fontId="52" fillId="10" borderId="31" xfId="0" applyFont="1" applyFill="1" applyBorder="1" applyAlignment="1">
      <alignment horizontal="center" vertical="center" wrapText="1"/>
    </xf>
    <xf numFmtId="0" fontId="52" fillId="11" borderId="39" xfId="0" applyFont="1" applyFill="1" applyBorder="1" applyAlignment="1">
      <alignment horizontal="center" vertical="center" wrapText="1"/>
    </xf>
    <xf numFmtId="0" fontId="52" fillId="11" borderId="40" xfId="0" applyFont="1" applyFill="1" applyBorder="1" applyAlignment="1">
      <alignment horizontal="center" vertical="center" wrapText="1"/>
    </xf>
    <xf numFmtId="0" fontId="52" fillId="11" borderId="88" xfId="0" applyFont="1" applyFill="1" applyBorder="1" applyAlignment="1">
      <alignment horizontal="center" vertical="center" wrapText="1"/>
    </xf>
    <xf numFmtId="0" fontId="52" fillId="11" borderId="41" xfId="0" applyFont="1" applyFill="1" applyBorder="1" applyAlignment="1">
      <alignment horizontal="center" vertical="center" wrapText="1"/>
    </xf>
    <xf numFmtId="0" fontId="52" fillId="11" borderId="17" xfId="0" applyFont="1" applyFill="1" applyBorder="1" applyAlignment="1">
      <alignment horizontal="center" vertical="center" wrapText="1"/>
    </xf>
    <xf numFmtId="0" fontId="52" fillId="11" borderId="90" xfId="0" applyFont="1" applyFill="1" applyBorder="1" applyAlignment="1">
      <alignment horizontal="center" vertical="center" wrapText="1"/>
    </xf>
    <xf numFmtId="0" fontId="29" fillId="0" borderId="43" xfId="0" applyFont="1" applyBorder="1" applyAlignment="1">
      <alignment horizontal="center" vertical="center" wrapText="1"/>
    </xf>
    <xf numFmtId="0" fontId="29" fillId="0" borderId="18" xfId="0" applyFont="1" applyBorder="1" applyAlignment="1">
      <alignment horizontal="center" wrapText="1"/>
    </xf>
    <xf numFmtId="0" fontId="3" fillId="0" borderId="42" xfId="0" applyFont="1" applyBorder="1" applyAlignment="1"/>
    <xf numFmtId="0" fontId="0" fillId="0" borderId="19" xfId="0" applyBorder="1" applyAlignment="1"/>
    <xf numFmtId="0" fontId="0" fillId="0" borderId="79" xfId="0" applyBorder="1" applyAlignment="1"/>
    <xf numFmtId="0" fontId="0" fillId="0" borderId="80" xfId="0" applyBorder="1" applyAlignment="1"/>
    <xf numFmtId="0" fontId="27" fillId="0" borderId="12" xfId="0" applyFont="1" applyBorder="1" applyAlignment="1">
      <alignment horizontal="left" vertical="center" textRotation="90"/>
    </xf>
    <xf numFmtId="0" fontId="28" fillId="0" borderId="12" xfId="0" applyFont="1" applyBorder="1" applyAlignment="1">
      <alignment horizontal="left" vertical="center" textRotation="90"/>
    </xf>
    <xf numFmtId="0" fontId="17" fillId="0" borderId="59" xfId="0" applyFont="1" applyBorder="1" applyAlignment="1">
      <alignment horizontal="center" vertical="center"/>
    </xf>
    <xf numFmtId="0" fontId="0" fillId="0" borderId="0" xfId="0" applyBorder="1" applyAlignment="1">
      <alignment vertical="center"/>
    </xf>
    <xf numFmtId="0" fontId="17" fillId="0" borderId="0" xfId="0" applyFont="1" applyBorder="1" applyAlignment="1">
      <alignment horizontal="center"/>
    </xf>
    <xf numFmtId="0" fontId="15" fillId="0" borderId="62" xfId="0" applyFont="1" applyFill="1" applyBorder="1" applyAlignment="1"/>
    <xf numFmtId="0" fontId="15" fillId="0" borderId="63" xfId="0" applyFont="1" applyFill="1" applyBorder="1" applyAlignment="1"/>
    <xf numFmtId="9" fontId="48" fillId="7" borderId="59" xfId="0" applyNumberFormat="1" applyFont="1" applyFill="1" applyBorder="1" applyAlignment="1">
      <alignment horizontal="center" vertical="center"/>
    </xf>
    <xf numFmtId="0" fontId="0" fillId="0" borderId="60" xfId="0" applyBorder="1" applyAlignment="1">
      <alignment vertical="center"/>
    </xf>
    <xf numFmtId="0" fontId="51" fillId="0" borderId="61" xfId="0" applyFont="1" applyFill="1" applyBorder="1" applyAlignment="1">
      <alignment horizontal="center"/>
    </xf>
    <xf numFmtId="0" fontId="0" fillId="0" borderId="57" xfId="0" applyBorder="1" applyAlignment="1"/>
    <xf numFmtId="0" fontId="0" fillId="0" borderId="58" xfId="0" applyBorder="1" applyAlignment="1"/>
    <xf numFmtId="0" fontId="0" fillId="0" borderId="60" xfId="0" applyBorder="1" applyAlignment="1"/>
    <xf numFmtId="0" fontId="0" fillId="0" borderId="62" xfId="0" applyBorder="1" applyAlignment="1"/>
    <xf numFmtId="0" fontId="0" fillId="0" borderId="63" xfId="0" applyBorder="1" applyAlignment="1"/>
    <xf numFmtId="17" fontId="17" fillId="0" borderId="60" xfId="0" applyNumberFormat="1" applyFont="1" applyBorder="1" applyAlignment="1">
      <alignment horizontal="center"/>
    </xf>
    <xf numFmtId="0" fontId="39" fillId="0" borderId="59" xfId="0" applyFont="1" applyBorder="1" applyAlignment="1">
      <alignment horizontal="center" vertical="center"/>
    </xf>
    <xf numFmtId="0" fontId="13" fillId="0" borderId="0" xfId="0" applyFont="1" applyBorder="1" applyAlignment="1">
      <alignment vertical="center"/>
    </xf>
    <xf numFmtId="0" fontId="30" fillId="7" borderId="56" xfId="0" applyFont="1" applyFill="1" applyBorder="1" applyAlignment="1"/>
    <xf numFmtId="0" fontId="11" fillId="0" borderId="57" xfId="0" applyFont="1" applyBorder="1" applyAlignment="1"/>
    <xf numFmtId="0" fontId="11" fillId="0" borderId="59" xfId="0" applyFont="1" applyBorder="1" applyAlignment="1"/>
    <xf numFmtId="0" fontId="11" fillId="0" borderId="0" xfId="0" applyFont="1" applyBorder="1" applyAlignment="1"/>
    <xf numFmtId="0" fontId="0" fillId="0" borderId="112" xfId="0" applyBorder="1" applyAlignment="1"/>
    <xf numFmtId="0" fontId="0" fillId="0" borderId="78" xfId="0" applyBorder="1" applyAlignment="1"/>
    <xf numFmtId="9" fontId="4" fillId="7" borderId="57" xfId="1" applyFont="1" applyFill="1" applyBorder="1" applyAlignment="1">
      <alignment horizontal="center" wrapText="1"/>
    </xf>
    <xf numFmtId="0" fontId="0" fillId="0" borderId="57" xfId="0" applyBorder="1" applyAlignment="1">
      <alignment horizontal="center" wrapText="1"/>
    </xf>
    <xf numFmtId="0" fontId="0" fillId="0" borderId="58" xfId="0" applyBorder="1" applyAlignment="1">
      <alignment horizontal="center" wrapText="1"/>
    </xf>
    <xf numFmtId="0" fontId="0" fillId="0" borderId="0" xfId="0" applyAlignment="1">
      <alignment horizontal="center" wrapText="1"/>
    </xf>
    <xf numFmtId="0" fontId="0" fillId="0" borderId="60" xfId="0" applyBorder="1" applyAlignment="1">
      <alignment horizontal="center" wrapText="1"/>
    </xf>
    <xf numFmtId="0" fontId="71" fillId="0" borderId="114" xfId="0" applyFont="1" applyBorder="1" applyAlignment="1">
      <alignment horizontal="center"/>
    </xf>
    <xf numFmtId="0" fontId="33" fillId="0" borderId="0" xfId="0" applyFont="1" applyBorder="1" applyAlignment="1">
      <alignment vertical="center"/>
    </xf>
    <xf numFmtId="0" fontId="4" fillId="7" borderId="57" xfId="0" applyFont="1" applyFill="1" applyBorder="1" applyAlignment="1">
      <alignment horizontal="center" wrapText="1"/>
    </xf>
    <xf numFmtId="0" fontId="4" fillId="7" borderId="57" xfId="0" applyFont="1" applyFill="1" applyBorder="1" applyAlignment="1"/>
    <xf numFmtId="0" fontId="0" fillId="0" borderId="59" xfId="0" applyBorder="1" applyAlignment="1"/>
    <xf numFmtId="17" fontId="17" fillId="0" borderId="56" xfId="0" applyNumberFormat="1" applyFont="1" applyBorder="1" applyAlignment="1">
      <alignment horizontal="center" vertical="center" wrapText="1"/>
    </xf>
    <xf numFmtId="0" fontId="49" fillId="0" borderId="59" xfId="0" applyFont="1" applyBorder="1" applyAlignment="1">
      <alignment horizontal="center" vertical="center"/>
    </xf>
    <xf numFmtId="0" fontId="42" fillId="0" borderId="0" xfId="0" applyFont="1" applyBorder="1" applyAlignment="1">
      <alignment vertical="center"/>
    </xf>
    <xf numFmtId="0" fontId="39" fillId="0" borderId="115" xfId="0" applyFont="1" applyBorder="1" applyAlignment="1">
      <alignment horizontal="center"/>
    </xf>
    <xf numFmtId="0" fontId="13" fillId="0" borderId="123" xfId="0" applyFont="1" applyBorder="1" applyAlignment="1"/>
    <xf numFmtId="0" fontId="55" fillId="0" borderId="116" xfId="0" applyFont="1" applyBorder="1" applyAlignment="1">
      <alignment horizontal="center" vertical="center" wrapText="1"/>
    </xf>
    <xf numFmtId="0" fontId="0" fillId="0" borderId="117" xfId="0" applyBorder="1" applyAlignment="1">
      <alignment vertical="center" wrapText="1"/>
    </xf>
    <xf numFmtId="0" fontId="0" fillId="0" borderId="61" xfId="0" applyBorder="1" applyAlignment="1">
      <alignment vertical="center" wrapText="1"/>
    </xf>
    <xf numFmtId="0" fontId="0" fillId="0" borderId="63" xfId="0" applyBorder="1" applyAlignment="1">
      <alignment vertical="center" wrapText="1"/>
    </xf>
    <xf numFmtId="0" fontId="17" fillId="0" borderId="120" xfId="0" applyFont="1" applyBorder="1" applyAlignment="1"/>
    <xf numFmtId="0" fontId="0" fillId="0" borderId="72" xfId="0" applyBorder="1" applyAlignment="1"/>
    <xf numFmtId="0" fontId="0" fillId="0" borderId="121" xfId="0" applyBorder="1" applyAlignment="1"/>
    <xf numFmtId="0" fontId="17" fillId="0" borderId="59" xfId="0" applyFont="1" applyBorder="1" applyAlignment="1"/>
    <xf numFmtId="164" fontId="0" fillId="0" borderId="59" xfId="0" applyNumberFormat="1" applyBorder="1" applyAlignment="1"/>
    <xf numFmtId="0" fontId="37" fillId="0" borderId="59" xfId="0" applyFont="1" applyBorder="1" applyAlignment="1"/>
    <xf numFmtId="0" fontId="37" fillId="0" borderId="0" xfId="0" applyFont="1" applyBorder="1" applyAlignment="1"/>
    <xf numFmtId="0" fontId="0" fillId="0" borderId="0" xfId="0" applyFill="1" applyBorder="1" applyAlignment="1"/>
    <xf numFmtId="0" fontId="6" fillId="0" borderId="61" xfId="0" applyFont="1" applyBorder="1" applyAlignment="1"/>
    <xf numFmtId="0" fontId="30" fillId="7" borderId="102" xfId="0" applyFont="1" applyFill="1" applyBorder="1" applyAlignment="1"/>
    <xf numFmtId="0" fontId="0" fillId="0" borderId="83" xfId="0" applyBorder="1" applyAlignment="1"/>
    <xf numFmtId="17" fontId="54" fillId="7" borderId="102" xfId="0" applyNumberFormat="1" applyFont="1" applyFill="1" applyBorder="1" applyAlignment="1">
      <alignment horizontal="center"/>
    </xf>
    <xf numFmtId="0" fontId="54" fillId="7" borderId="103" xfId="0" applyFont="1" applyFill="1" applyBorder="1" applyAlignment="1">
      <alignment horizontal="center"/>
    </xf>
    <xf numFmtId="0" fontId="54" fillId="7" borderId="59" xfId="0" applyFont="1" applyFill="1" applyBorder="1" applyAlignment="1">
      <alignment horizontal="center"/>
    </xf>
    <xf numFmtId="0" fontId="54" fillId="7" borderId="60" xfId="0" applyFont="1" applyFill="1" applyBorder="1" applyAlignment="1">
      <alignment horizontal="center"/>
    </xf>
    <xf numFmtId="0" fontId="42" fillId="0" borderId="59" xfId="0" applyFont="1" applyBorder="1" applyAlignment="1">
      <alignment vertical="center"/>
    </xf>
    <xf numFmtId="0" fontId="17" fillId="0" borderId="62" xfId="0" applyFont="1" applyBorder="1" applyAlignment="1"/>
    <xf numFmtId="0" fontId="39" fillId="0" borderId="61" xfId="0" applyFont="1" applyBorder="1" applyAlignment="1"/>
    <xf numFmtId="0" fontId="39" fillId="0" borderId="62" xfId="0" applyFont="1" applyBorder="1" applyAlignment="1"/>
    <xf numFmtId="0" fontId="69" fillId="0" borderId="118" xfId="0" applyFont="1" applyBorder="1" applyAlignment="1">
      <alignment horizontal="center" vertical="center"/>
    </xf>
    <xf numFmtId="0" fontId="68" fillId="0" borderId="119" xfId="0" applyFont="1" applyBorder="1" applyAlignment="1">
      <alignment horizontal="center" vertical="center"/>
    </xf>
    <xf numFmtId="0" fontId="0" fillId="0" borderId="61" xfId="0" applyBorder="1" applyAlignment="1"/>
    <xf numFmtId="0" fontId="0" fillId="8" borderId="99" xfId="0" applyFill="1" applyBorder="1" applyAlignment="1" applyProtection="1">
      <protection locked="0"/>
    </xf>
    <xf numFmtId="0" fontId="0" fillId="8" borderId="127" xfId="0" applyFill="1" applyBorder="1" applyAlignment="1" applyProtection="1">
      <protection locked="0"/>
    </xf>
    <xf numFmtId="0" fontId="0" fillId="14" borderId="62" xfId="0" applyFill="1" applyBorder="1" applyAlignment="1"/>
    <xf numFmtId="0" fontId="0" fillId="0" borderId="59" xfId="0" applyBorder="1" applyAlignment="1">
      <alignment horizontal="left"/>
    </xf>
    <xf numFmtId="0" fontId="0" fillId="0" borderId="62" xfId="0" applyFill="1" applyBorder="1" applyAlignment="1"/>
    <xf numFmtId="0" fontId="39" fillId="0" borderId="59" xfId="0" applyFont="1" applyBorder="1" applyAlignment="1"/>
    <xf numFmtId="0" fontId="39" fillId="0" borderId="0" xfId="0" applyFont="1" applyBorder="1" applyAlignment="1"/>
    <xf numFmtId="0" fontId="56" fillId="0" borderId="61" xfId="0" applyFont="1" applyBorder="1" applyAlignment="1"/>
    <xf numFmtId="0" fontId="37" fillId="8" borderId="127" xfId="0" applyFont="1" applyFill="1" applyBorder="1" applyAlignment="1" applyProtection="1">
      <protection locked="0"/>
    </xf>
    <xf numFmtId="0" fontId="37" fillId="8" borderId="99" xfId="0" applyFont="1" applyFill="1" applyBorder="1" applyAlignment="1" applyProtection="1">
      <protection locked="0"/>
    </xf>
    <xf numFmtId="0" fontId="58" fillId="0" borderId="0" xfId="0" applyFont="1" applyBorder="1" applyAlignment="1">
      <alignment horizontal="center" vertical="top" wrapText="1"/>
    </xf>
    <xf numFmtId="0" fontId="15" fillId="0" borderId="0" xfId="0" applyFont="1" applyBorder="1" applyAlignment="1">
      <alignment horizontal="center" vertical="top" wrapText="1"/>
    </xf>
    <xf numFmtId="0" fontId="15" fillId="0" borderId="0" xfId="0" applyFont="1" applyAlignment="1">
      <alignment horizontal="center" vertical="top" wrapText="1"/>
    </xf>
    <xf numFmtId="0" fontId="15" fillId="0" borderId="0" xfId="0" applyFont="1" applyAlignment="1">
      <alignment wrapText="1"/>
    </xf>
    <xf numFmtId="0" fontId="0" fillId="7" borderId="118" xfId="0" applyFill="1" applyBorder="1" applyAlignment="1"/>
    <xf numFmtId="0" fontId="0" fillId="7" borderId="119" xfId="0" applyFill="1" applyBorder="1" applyAlignment="1"/>
    <xf numFmtId="0" fontId="0" fillId="7" borderId="98" xfId="0" applyFill="1" applyBorder="1" applyAlignment="1"/>
    <xf numFmtId="0" fontId="59" fillId="0" borderId="64" xfId="0" applyFont="1" applyBorder="1" applyAlignment="1">
      <alignment horizontal="center" vertical="center"/>
    </xf>
    <xf numFmtId="0" fontId="59" fillId="0" borderId="65" xfId="0" applyFont="1" applyBorder="1" applyAlignment="1">
      <alignment horizontal="center" vertical="center"/>
    </xf>
    <xf numFmtId="0" fontId="59" fillId="0" borderId="66" xfId="0" applyFont="1" applyBorder="1" applyAlignment="1">
      <alignment horizontal="center" vertical="center"/>
    </xf>
    <xf numFmtId="0" fontId="59" fillId="0" borderId="67" xfId="0" applyFont="1" applyBorder="1" applyAlignment="1">
      <alignment horizontal="center" vertical="center"/>
    </xf>
    <xf numFmtId="0" fontId="59" fillId="0" borderId="0" xfId="0" applyFont="1" applyBorder="1" applyAlignment="1">
      <alignment horizontal="center" vertical="center"/>
    </xf>
    <xf numFmtId="0" fontId="59" fillId="0" borderId="68" xfId="0" applyFont="1" applyBorder="1" applyAlignment="1">
      <alignment horizontal="center" vertical="center"/>
    </xf>
    <xf numFmtId="164" fontId="60" fillId="3" borderId="67" xfId="0" applyNumberFormat="1" applyFont="1" applyFill="1" applyBorder="1" applyAlignment="1">
      <alignment horizontal="center" vertical="center"/>
    </xf>
    <xf numFmtId="0" fontId="61" fillId="0" borderId="0" xfId="0" applyFont="1" applyAlignment="1">
      <alignment horizontal="center" vertical="center"/>
    </xf>
    <xf numFmtId="0" fontId="61" fillId="0" borderId="67" xfId="0" applyFont="1" applyBorder="1" applyAlignment="1">
      <alignment horizontal="center" vertical="center"/>
    </xf>
    <xf numFmtId="0" fontId="60" fillId="3" borderId="0" xfId="0" applyFont="1" applyFill="1" applyBorder="1" applyAlignment="1">
      <alignment horizontal="center" vertical="center"/>
    </xf>
    <xf numFmtId="0" fontId="29" fillId="0" borderId="68" xfId="0" applyFont="1" applyBorder="1" applyAlignment="1"/>
    <xf numFmtId="0" fontId="0" fillId="0" borderId="57" xfId="0" applyBorder="1" applyAlignment="1">
      <alignment vertical="center" wrapText="1"/>
    </xf>
    <xf numFmtId="0" fontId="0" fillId="0" borderId="58" xfId="0" applyBorder="1" applyAlignment="1">
      <alignment vertical="center" wrapText="1"/>
    </xf>
    <xf numFmtId="0" fontId="0" fillId="0" borderId="0" xfId="0" applyBorder="1" applyAlignment="1">
      <alignment vertical="center" wrapText="1"/>
    </xf>
    <xf numFmtId="0" fontId="0" fillId="0" borderId="60" xfId="0" applyBorder="1" applyAlignment="1">
      <alignment vertical="center" wrapText="1"/>
    </xf>
    <xf numFmtId="0" fontId="0" fillId="0" borderId="0" xfId="0" applyBorder="1" applyAlignment="1">
      <alignment wrapText="1"/>
    </xf>
    <xf numFmtId="0" fontId="0" fillId="0" borderId="60" xfId="0" applyBorder="1" applyAlignment="1">
      <alignment wrapText="1"/>
    </xf>
    <xf numFmtId="0" fontId="0" fillId="0" borderId="62" xfId="0" applyBorder="1" applyAlignment="1">
      <alignment wrapText="1"/>
    </xf>
    <xf numFmtId="0" fontId="0" fillId="0" borderId="63" xfId="0" applyBorder="1" applyAlignment="1">
      <alignment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1" fillId="7" borderId="59" xfId="0" applyFont="1" applyFill="1" applyBorder="1" applyAlignment="1">
      <alignment horizontal="center"/>
    </xf>
    <xf numFmtId="0" fontId="32" fillId="7" borderId="0" xfId="0" applyFont="1" applyFill="1" applyBorder="1" applyAlignment="1">
      <alignment horizontal="center"/>
    </xf>
    <xf numFmtId="0" fontId="28" fillId="0" borderId="129" xfId="0" applyFont="1" applyBorder="1" applyAlignment="1">
      <alignment horizontal="left" vertical="center" textRotation="90"/>
    </xf>
    <xf numFmtId="44" fontId="19" fillId="5" borderId="130" xfId="0" applyNumberFormat="1" applyFont="1" applyFill="1" applyBorder="1" applyProtection="1">
      <protection locked="0"/>
    </xf>
    <xf numFmtId="0" fontId="76" fillId="0" borderId="61" xfId="0" applyFont="1" applyFill="1" applyBorder="1" applyAlignment="1">
      <alignment horizontal="center" vertical="center"/>
    </xf>
    <xf numFmtId="0" fontId="76" fillId="0" borderId="62" xfId="0" applyFont="1" applyFill="1" applyBorder="1" applyAlignment="1"/>
    <xf numFmtId="0" fontId="76" fillId="0" borderId="63" xfId="0" applyFont="1" applyFill="1" applyBorder="1" applyAlignment="1"/>
    <xf numFmtId="0" fontId="77" fillId="0" borderId="56" xfId="0" applyFont="1" applyBorder="1" applyAlignment="1">
      <alignment horizontal="center" vertical="center" wrapText="1"/>
    </xf>
    <xf numFmtId="0" fontId="77" fillId="0" borderId="57" xfId="0" applyFont="1" applyBorder="1" applyAlignment="1">
      <alignment horizontal="center" vertical="center" wrapText="1"/>
    </xf>
    <xf numFmtId="0" fontId="77" fillId="0" borderId="58" xfId="0" applyFont="1" applyBorder="1" applyAlignment="1">
      <alignment horizontal="center" vertical="center" wrapText="1"/>
    </xf>
    <xf numFmtId="0" fontId="77" fillId="0" borderId="59"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60" xfId="0" applyFont="1" applyBorder="1" applyAlignment="1">
      <alignment horizontal="center" vertical="center" wrapText="1"/>
    </xf>
    <xf numFmtId="0" fontId="77" fillId="0" borderId="61" xfId="0" applyFont="1" applyBorder="1" applyAlignment="1">
      <alignment horizontal="center" vertical="center" wrapText="1"/>
    </xf>
    <xf numFmtId="0" fontId="77" fillId="0" borderId="62" xfId="0" applyFont="1" applyBorder="1" applyAlignment="1">
      <alignment horizontal="center" vertical="center" wrapText="1"/>
    </xf>
    <xf numFmtId="0" fontId="77" fillId="0" borderId="63" xfId="0" applyFont="1" applyBorder="1" applyAlignment="1">
      <alignment horizontal="center" vertical="center" wrapText="1"/>
    </xf>
    <xf numFmtId="0" fontId="51" fillId="0" borderId="56" xfId="0" applyFont="1" applyBorder="1" applyAlignment="1">
      <alignment horizontal="center" vertical="center" wrapText="1"/>
    </xf>
    <xf numFmtId="0" fontId="10" fillId="0" borderId="57" xfId="0" applyFont="1" applyBorder="1" applyAlignment="1">
      <alignment vertical="center" wrapText="1"/>
    </xf>
    <xf numFmtId="0" fontId="10" fillId="0" borderId="58" xfId="0" applyFont="1" applyBorder="1" applyAlignment="1">
      <alignment vertical="center" wrapText="1"/>
    </xf>
    <xf numFmtId="0" fontId="10" fillId="0" borderId="59" xfId="0" applyFont="1" applyBorder="1" applyAlignment="1">
      <alignment vertical="center" wrapText="1"/>
    </xf>
    <xf numFmtId="0" fontId="10" fillId="0" borderId="0" xfId="0" applyFont="1" applyBorder="1" applyAlignment="1">
      <alignment vertical="center" wrapText="1"/>
    </xf>
    <xf numFmtId="0" fontId="10" fillId="0" borderId="60" xfId="0" applyFont="1" applyBorder="1" applyAlignment="1">
      <alignment vertical="center" wrapText="1"/>
    </xf>
    <xf numFmtId="0" fontId="29" fillId="0" borderId="0" xfId="0" applyFont="1" applyBorder="1" applyAlignment="1"/>
    <xf numFmtId="0" fontId="29" fillId="0" borderId="62" xfId="0" applyFont="1" applyBorder="1" applyAlignment="1"/>
    <xf numFmtId="0" fontId="4" fillId="0" borderId="0" xfId="0" applyFont="1" applyBorder="1" applyAlignment="1"/>
    <xf numFmtId="9" fontId="4" fillId="0" borderId="0" xfId="1" applyFont="1" applyAlignment="1"/>
    <xf numFmtId="9" fontId="4" fillId="0" borderId="0" xfId="0" applyNumberFormat="1" applyFont="1" applyAlignment="1"/>
    <xf numFmtId="0" fontId="42" fillId="0" borderId="0" xfId="0" applyFont="1" applyBorder="1" applyAlignment="1">
      <alignment vertical="top" wrapText="1"/>
    </xf>
    <xf numFmtId="0" fontId="0" fillId="0" borderId="0" xfId="0" applyAlignment="1">
      <alignment vertical="top" wrapText="1"/>
    </xf>
    <xf numFmtId="0" fontId="29" fillId="0" borderId="0" xfId="0" applyFont="1" applyAlignment="1">
      <alignment vertical="top" wrapText="1"/>
    </xf>
    <xf numFmtId="9" fontId="64" fillId="0" borderId="131" xfId="1" applyNumberFormat="1" applyFont="1" applyBorder="1" applyAlignment="1">
      <alignment horizontal="center"/>
    </xf>
    <xf numFmtId="0" fontId="0" fillId="0" borderId="132" xfId="0" applyBorder="1" applyAlignment="1">
      <alignment horizontal="center"/>
    </xf>
    <xf numFmtId="0" fontId="0" fillId="0" borderId="132" xfId="0" applyBorder="1" applyAlignment="1"/>
    <xf numFmtId="0" fontId="4" fillId="0" borderId="65" xfId="0" applyFont="1" applyBorder="1" applyAlignment="1"/>
    <xf numFmtId="0" fontId="0" fillId="0" borderId="65" xfId="0" applyBorder="1" applyAlignment="1"/>
    <xf numFmtId="0" fontId="0" fillId="0" borderId="117" xfId="0" applyBorder="1" applyAlignment="1"/>
    <xf numFmtId="1" fontId="65" fillId="7" borderId="0" xfId="0" applyNumberFormat="1" applyFont="1" applyFill="1" applyBorder="1" applyAlignment="1">
      <alignment horizontal="center" vertical="center"/>
    </xf>
    <xf numFmtId="1" fontId="66" fillId="7" borderId="0" xfId="0" applyNumberFormat="1" applyFont="1" applyFill="1" applyBorder="1" applyAlignment="1">
      <alignment vertical="center"/>
    </xf>
    <xf numFmtId="9" fontId="4" fillId="0" borderId="0" xfId="0" applyNumberFormat="1" applyFont="1" applyAlignment="1"/>
    <xf numFmtId="0" fontId="72" fillId="0" borderId="120" xfId="0" applyFont="1" applyBorder="1" applyAlignment="1"/>
    <xf numFmtId="17" fontId="48" fillId="7" borderId="135" xfId="0" applyNumberFormat="1" applyFont="1" applyFill="1" applyBorder="1" applyAlignment="1">
      <alignment horizontal="center" vertical="center"/>
    </xf>
    <xf numFmtId="17" fontId="48" fillId="7" borderId="133" xfId="0" applyNumberFormat="1" applyFont="1" applyFill="1" applyBorder="1" applyAlignment="1">
      <alignment horizontal="center" vertical="center"/>
    </xf>
    <xf numFmtId="17" fontId="48" fillId="7" borderId="134" xfId="0" applyNumberFormat="1" applyFont="1" applyFill="1" applyBorder="1" applyAlignment="1">
      <alignment horizontal="center" vertical="center"/>
    </xf>
    <xf numFmtId="8" fontId="45" fillId="0" borderId="0" xfId="0" applyNumberFormat="1" applyFont="1" applyBorder="1" applyAlignment="1">
      <alignment horizontal="center"/>
    </xf>
    <xf numFmtId="9" fontId="48" fillId="14" borderId="76" xfId="1" applyNumberFormat="1" applyFont="1" applyFill="1" applyBorder="1" applyAlignment="1">
      <alignment horizontal="center"/>
    </xf>
    <xf numFmtId="0" fontId="4" fillId="14" borderId="126" xfId="0" applyFont="1" applyFill="1" applyBorder="1" applyAlignment="1"/>
    <xf numFmtId="0" fontId="4" fillId="14" borderId="124" xfId="0" applyFont="1" applyFill="1" applyBorder="1" applyAlignment="1"/>
    <xf numFmtId="0" fontId="4" fillId="14" borderId="125" xfId="0" applyFont="1" applyFill="1" applyBorder="1" applyAlignment="1"/>
    <xf numFmtId="164" fontId="4" fillId="14" borderId="126" xfId="0" applyNumberFormat="1" applyFont="1" applyFill="1" applyBorder="1"/>
    <xf numFmtId="164" fontId="4" fillId="14" borderId="125" xfId="0" applyNumberFormat="1" applyFont="1" applyFill="1" applyBorder="1"/>
    <xf numFmtId="0" fontId="80" fillId="14" borderId="59" xfId="0" applyFont="1" applyFill="1" applyBorder="1" applyAlignment="1"/>
    <xf numFmtId="0" fontId="80" fillId="14" borderId="0" xfId="0" applyFont="1" applyFill="1" applyBorder="1" applyAlignment="1"/>
    <xf numFmtId="0" fontId="4" fillId="14" borderId="0" xfId="0" applyFont="1" applyFill="1" applyBorder="1" applyAlignment="1"/>
    <xf numFmtId="0" fontId="64" fillId="14" borderId="0" xfId="0" applyFont="1" applyFill="1" applyBorder="1" applyAlignment="1"/>
    <xf numFmtId="0" fontId="4" fillId="14" borderId="60" xfId="0" applyFont="1" applyFill="1" applyBorder="1" applyAlignment="1"/>
    <xf numFmtId="0" fontId="4" fillId="14" borderId="59" xfId="0" applyFont="1" applyFill="1" applyBorder="1" applyAlignment="1"/>
    <xf numFmtId="0" fontId="64" fillId="14" borderId="59" xfId="0" applyFont="1" applyFill="1" applyBorder="1" applyAlignment="1"/>
    <xf numFmtId="0" fontId="4" fillId="14" borderId="0" xfId="0" applyFont="1" applyFill="1" applyAlignment="1"/>
    <xf numFmtId="164" fontId="64" fillId="14" borderId="0" xfId="0" applyNumberFormat="1" applyFont="1" applyFill="1" applyBorder="1"/>
    <xf numFmtId="0" fontId="4" fillId="14" borderId="60" xfId="0" applyFont="1" applyFill="1" applyBorder="1" applyAlignment="1"/>
    <xf numFmtId="164" fontId="4" fillId="14" borderId="61" xfId="0" applyNumberFormat="1" applyFont="1" applyFill="1" applyBorder="1"/>
    <xf numFmtId="164" fontId="4" fillId="14" borderId="63" xfId="0" applyNumberFormat="1" applyFont="1" applyFill="1" applyBorder="1"/>
    <xf numFmtId="0" fontId="4" fillId="14" borderId="61" xfId="0" applyFont="1" applyFill="1" applyBorder="1" applyAlignment="1"/>
    <xf numFmtId="0" fontId="4" fillId="14" borderId="62" xfId="0" applyFont="1" applyFill="1" applyBorder="1" applyAlignment="1"/>
    <xf numFmtId="0" fontId="4" fillId="14" borderId="63" xfId="0" applyFont="1" applyFill="1" applyBorder="1" applyAlignment="1"/>
    <xf numFmtId="9" fontId="81" fillId="16" borderId="0" xfId="0" applyNumberFormat="1" applyFont="1" applyFill="1"/>
    <xf numFmtId="0" fontId="81" fillId="16" borderId="0" xfId="0" applyFont="1" applyFill="1"/>
    <xf numFmtId="164" fontId="81" fillId="16" borderId="0" xfId="0" applyNumberFormat="1" applyFont="1" applyFill="1"/>
    <xf numFmtId="164" fontId="4" fillId="0" borderId="59" xfId="0" applyNumberFormat="1" applyFont="1" applyBorder="1"/>
    <xf numFmtId="164" fontId="4" fillId="0" borderId="56" xfId="0" applyNumberFormat="1" applyFont="1" applyBorder="1"/>
    <xf numFmtId="9" fontId="64" fillId="14" borderId="98" xfId="0" applyNumberFormat="1" applyFont="1" applyFill="1" applyBorder="1" applyAlignment="1">
      <alignment horizontal="center"/>
    </xf>
    <xf numFmtId="9" fontId="48" fillId="0" borderId="0" xfId="1" applyNumberFormat="1" applyFont="1" applyBorder="1" applyAlignment="1">
      <alignment horizontal="center"/>
    </xf>
  </cellXfs>
  <cellStyles count="516">
    <cellStyle name="Besuchter Link" xfId="3" builtinId="9" hidden="1"/>
    <cellStyle name="Besuchter Link" xfId="5" builtinId="9" hidden="1"/>
    <cellStyle name="Besuchter Link" xfId="7" builtinId="9" hidden="1"/>
    <cellStyle name="Besuchter Link" xfId="9" builtinId="9" hidden="1"/>
    <cellStyle name="Besuchter Link" xfId="11" builtinId="9" hidden="1"/>
    <cellStyle name="Besuchter Link" xfId="13" builtinId="9" hidden="1"/>
    <cellStyle name="Besuchter Link" xfId="15" builtinId="9" hidden="1"/>
    <cellStyle name="Besuchter Link" xfId="17" builtinId="9" hidden="1"/>
    <cellStyle name="Besuchter Link" xfId="19" builtinId="9" hidden="1"/>
    <cellStyle name="Besuchter Link" xfId="21" builtinId="9" hidden="1"/>
    <cellStyle name="Besuchter Link" xfId="23" builtinId="9" hidden="1"/>
    <cellStyle name="Besuchter Link" xfId="25" builtinId="9" hidden="1"/>
    <cellStyle name="Besuchter Link" xfId="27" builtinId="9" hidden="1"/>
    <cellStyle name="Besuchter Link" xfId="29" builtinId="9" hidden="1"/>
    <cellStyle name="Besuchter Link" xfId="31" builtinId="9" hidden="1"/>
    <cellStyle name="Besuchter Link" xfId="33" builtinId="9" hidden="1"/>
    <cellStyle name="Besuchter Link" xfId="35" builtinId="9" hidden="1"/>
    <cellStyle name="Besuchter Link" xfId="37" builtinId="9" hidden="1"/>
    <cellStyle name="Besuchter Link" xfId="39" builtinId="9" hidden="1"/>
    <cellStyle name="Besuchter Link" xfId="41" builtinId="9" hidden="1"/>
    <cellStyle name="Besuchter Link" xfId="43" builtinId="9" hidden="1"/>
    <cellStyle name="Besuchter Link" xfId="45" builtinId="9" hidden="1"/>
    <cellStyle name="Besuchter Link" xfId="47" builtinId="9" hidden="1"/>
    <cellStyle name="Besuchter Link" xfId="49" builtinId="9" hidden="1"/>
    <cellStyle name="Besuchter Link" xfId="51" builtinId="9" hidden="1"/>
    <cellStyle name="Besuchter Link" xfId="53" builtinId="9" hidden="1"/>
    <cellStyle name="Besuchter Link" xfId="55" builtinId="9" hidden="1"/>
    <cellStyle name="Besuchter Link" xfId="57" builtinId="9" hidden="1"/>
    <cellStyle name="Besuchter Link" xfId="59" builtinId="9" hidden="1"/>
    <cellStyle name="Besuchter Link" xfId="61" builtinId="9" hidden="1"/>
    <cellStyle name="Besuchter Link" xfId="63" builtinId="9" hidden="1"/>
    <cellStyle name="Besuchter Link" xfId="65" builtinId="9" hidden="1"/>
    <cellStyle name="Besuchter Link" xfId="67" builtinId="9" hidden="1"/>
    <cellStyle name="Besuchter Link" xfId="69" builtinId="9" hidden="1"/>
    <cellStyle name="Besuchter Link" xfId="71" builtinId="9" hidden="1"/>
    <cellStyle name="Besuchter Link" xfId="73" builtinId="9" hidden="1"/>
    <cellStyle name="Besuchter Link" xfId="75" builtinId="9" hidden="1"/>
    <cellStyle name="Besuchter Link" xfId="77" builtinId="9" hidden="1"/>
    <cellStyle name="Besuchter Link" xfId="79" builtinId="9" hidden="1"/>
    <cellStyle name="Besuchter Link" xfId="81" builtinId="9" hidden="1"/>
    <cellStyle name="Besuchter Link" xfId="83" builtinId="9" hidden="1"/>
    <cellStyle name="Besuchter Link" xfId="85" builtinId="9" hidden="1"/>
    <cellStyle name="Besuchter Link" xfId="87" builtinId="9" hidden="1"/>
    <cellStyle name="Besuchter Link" xfId="89" builtinId="9" hidden="1"/>
    <cellStyle name="Besuchter Link" xfId="91" builtinId="9" hidden="1"/>
    <cellStyle name="Besuchter Link" xfId="93" builtinId="9" hidden="1"/>
    <cellStyle name="Besuchter Link" xfId="95" builtinId="9" hidden="1"/>
    <cellStyle name="Besuchter Link" xfId="97" builtinId="9" hidden="1"/>
    <cellStyle name="Besuchter Link" xfId="99" builtinId="9" hidden="1"/>
    <cellStyle name="Besuchter Link" xfId="101" builtinId="9" hidden="1"/>
    <cellStyle name="Besuchter Link" xfId="103" builtinId="9" hidden="1"/>
    <cellStyle name="Besuchter Link" xfId="105" builtinId="9" hidden="1"/>
    <cellStyle name="Besuchter Link" xfId="107" builtinId="9" hidden="1"/>
    <cellStyle name="Besuchter Link" xfId="109" builtinId="9" hidden="1"/>
    <cellStyle name="Besuchter Link" xfId="111" builtinId="9" hidden="1"/>
    <cellStyle name="Besuchter Link" xfId="113" builtinId="9" hidden="1"/>
    <cellStyle name="Besuchter Link" xfId="115" builtinId="9" hidden="1"/>
    <cellStyle name="Besuchter Link" xfId="117" builtinId="9" hidden="1"/>
    <cellStyle name="Besuchter Link" xfId="119" builtinId="9" hidden="1"/>
    <cellStyle name="Besuchter Link" xfId="121" builtinId="9" hidden="1"/>
    <cellStyle name="Besuchter Link" xfId="123" builtinId="9" hidden="1"/>
    <cellStyle name="Besuchter Link" xfId="125" builtinId="9" hidden="1"/>
    <cellStyle name="Besuchter Link" xfId="127" builtinId="9" hidden="1"/>
    <cellStyle name="Besuchter Link" xfId="129" builtinId="9" hidden="1"/>
    <cellStyle name="Besuchter Link" xfId="131" builtinId="9" hidden="1"/>
    <cellStyle name="Besuchter Link" xfId="133" builtinId="9" hidden="1"/>
    <cellStyle name="Besuchter Link" xfId="135" builtinId="9" hidden="1"/>
    <cellStyle name="Besuchter Link" xfId="137" builtinId="9" hidden="1"/>
    <cellStyle name="Besuchter Link" xfId="139" builtinId="9" hidden="1"/>
    <cellStyle name="Besuchter Link" xfId="141" builtinId="9" hidden="1"/>
    <cellStyle name="Besuchter Link" xfId="143" builtinId="9" hidden="1"/>
    <cellStyle name="Besuchter Link" xfId="145" builtinId="9" hidden="1"/>
    <cellStyle name="Besuchter Link" xfId="147" builtinId="9" hidden="1"/>
    <cellStyle name="Besuchter Link" xfId="149" builtinId="9" hidden="1"/>
    <cellStyle name="Besuchter Link" xfId="151" builtinId="9" hidden="1"/>
    <cellStyle name="Besuchter Link" xfId="153" builtinId="9" hidden="1"/>
    <cellStyle name="Besuchter Link" xfId="155" builtinId="9" hidden="1"/>
    <cellStyle name="Besuchter Link" xfId="157" builtinId="9" hidden="1"/>
    <cellStyle name="Besuchter Link" xfId="159" builtinId="9" hidden="1"/>
    <cellStyle name="Besuchter Link" xfId="161" builtinId="9" hidden="1"/>
    <cellStyle name="Besuchter Link" xfId="163" builtinId="9" hidden="1"/>
    <cellStyle name="Besuchter Link" xfId="165" builtinId="9" hidden="1"/>
    <cellStyle name="Besuchter Link" xfId="167" builtinId="9" hidden="1"/>
    <cellStyle name="Besuchter Link" xfId="169" builtinId="9" hidden="1"/>
    <cellStyle name="Besuchter Link" xfId="171" builtinId="9" hidden="1"/>
    <cellStyle name="Besuchter Link" xfId="173" builtinId="9" hidden="1"/>
    <cellStyle name="Besuchter Link" xfId="175" builtinId="9" hidden="1"/>
    <cellStyle name="Besuchter Link" xfId="177" builtinId="9" hidden="1"/>
    <cellStyle name="Besuchter Link" xfId="179" builtinId="9" hidden="1"/>
    <cellStyle name="Besuchter Link" xfId="181" builtinId="9" hidden="1"/>
    <cellStyle name="Besuchter Link" xfId="183" builtinId="9" hidden="1"/>
    <cellStyle name="Besuchter Link" xfId="185" builtinId="9" hidden="1"/>
    <cellStyle name="Besuchter Link" xfId="187" builtinId="9" hidden="1"/>
    <cellStyle name="Besuchter Link" xfId="189" builtinId="9" hidden="1"/>
    <cellStyle name="Besuchter Link" xfId="191" builtinId="9" hidden="1"/>
    <cellStyle name="Besuchter Link" xfId="193" builtinId="9" hidden="1"/>
    <cellStyle name="Besuchter Link" xfId="195" builtinId="9" hidden="1"/>
    <cellStyle name="Besuchter Link" xfId="197" builtinId="9" hidden="1"/>
    <cellStyle name="Besuchter Link" xfId="199" builtinId="9" hidden="1"/>
    <cellStyle name="Besuchter Link" xfId="201" builtinId="9" hidden="1"/>
    <cellStyle name="Besuchter Link" xfId="203" builtinId="9" hidden="1"/>
    <cellStyle name="Besuchter Link" xfId="205" builtinId="9" hidden="1"/>
    <cellStyle name="Besuchter Link" xfId="207" builtinId="9" hidden="1"/>
    <cellStyle name="Besuchter Link" xfId="209" builtinId="9" hidden="1"/>
    <cellStyle name="Besuchter Link" xfId="211" builtinId="9" hidden="1"/>
    <cellStyle name="Besuchter Link" xfId="213" builtinId="9" hidden="1"/>
    <cellStyle name="Besuchter Link" xfId="215" builtinId="9" hidden="1"/>
    <cellStyle name="Besuchter Link" xfId="217" builtinId="9" hidden="1"/>
    <cellStyle name="Besuchter Link" xfId="219" builtinId="9" hidden="1"/>
    <cellStyle name="Besuchter Link" xfId="221" builtinId="9" hidden="1"/>
    <cellStyle name="Besuchter Link" xfId="223" builtinId="9" hidden="1"/>
    <cellStyle name="Besuchter Link" xfId="225" builtinId="9" hidden="1"/>
    <cellStyle name="Besuchter Link" xfId="227" builtinId="9" hidden="1"/>
    <cellStyle name="Besuchter Link" xfId="229" builtinId="9" hidden="1"/>
    <cellStyle name="Besuchter Link" xfId="231" builtinId="9" hidden="1"/>
    <cellStyle name="Besuchter Link" xfId="233" builtinId="9" hidden="1"/>
    <cellStyle name="Besuchter Link" xfId="235" builtinId="9" hidden="1"/>
    <cellStyle name="Besuchter Link" xfId="237" builtinId="9" hidden="1"/>
    <cellStyle name="Besuchter Link" xfId="239" builtinId="9" hidden="1"/>
    <cellStyle name="Besuchter Link" xfId="240" builtinId="9" hidden="1"/>
    <cellStyle name="Besuchter Link" xfId="241" builtinId="9" hidden="1"/>
    <cellStyle name="Besuchter Link" xfId="242" builtinId="9" hidden="1"/>
    <cellStyle name="Besuchter Link" xfId="243" builtinId="9" hidden="1"/>
    <cellStyle name="Besuchter Link" xfId="244" builtinId="9" hidden="1"/>
    <cellStyle name="Besuchter Link" xfId="245" builtinId="9" hidden="1"/>
    <cellStyle name="Besuchter Link" xfId="246" builtinId="9" hidden="1"/>
    <cellStyle name="Besuchter Link" xfId="247" builtinId="9" hidden="1"/>
    <cellStyle name="Besuchter Link" xfId="248" builtinId="9" hidden="1"/>
    <cellStyle name="Besuchter Link" xfId="249" builtinId="9" hidden="1"/>
    <cellStyle name="Besuchter Link" xfId="250" builtinId="9" hidden="1"/>
    <cellStyle name="Besuchter Link" xfId="251" builtinId="9" hidden="1"/>
    <cellStyle name="Besuchter Link" xfId="252" builtinId="9" hidden="1"/>
    <cellStyle name="Besuchter Link" xfId="253" builtinId="9" hidden="1"/>
    <cellStyle name="Besuchter Link" xfId="254" builtinId="9" hidden="1"/>
    <cellStyle name="Besuchter Link" xfId="255" builtinId="9" hidden="1"/>
    <cellStyle name="Besuchter Link" xfId="256" builtinId="9" hidden="1"/>
    <cellStyle name="Besuchter Link" xfId="257" builtinId="9" hidden="1"/>
    <cellStyle name="Besuchter Link" xfId="258" builtinId="9" hidden="1"/>
    <cellStyle name="Besuchter Link" xfId="259" builtinId="9" hidden="1"/>
    <cellStyle name="Besuchter Link" xfId="260" builtinId="9" hidden="1"/>
    <cellStyle name="Besuchter Link" xfId="261" builtinId="9" hidden="1"/>
    <cellStyle name="Besuchter Link" xfId="262" builtinId="9" hidden="1"/>
    <cellStyle name="Besuchter Link" xfId="263" builtinId="9" hidden="1"/>
    <cellStyle name="Besuchter Link" xfId="264" builtinId="9" hidden="1"/>
    <cellStyle name="Besuchter Link" xfId="265" builtinId="9" hidden="1"/>
    <cellStyle name="Besuchter Link" xfId="266" builtinId="9" hidden="1"/>
    <cellStyle name="Besuchter Link" xfId="267" builtinId="9" hidden="1"/>
    <cellStyle name="Besuchter Link" xfId="268" builtinId="9" hidden="1"/>
    <cellStyle name="Besuchter Link" xfId="269" builtinId="9" hidden="1"/>
    <cellStyle name="Besuchter Link" xfId="270" builtinId="9" hidden="1"/>
    <cellStyle name="Besuchter Link" xfId="271" builtinId="9" hidden="1"/>
    <cellStyle name="Besuchter Link" xfId="272" builtinId="9" hidden="1"/>
    <cellStyle name="Besuchter Link" xfId="273" builtinId="9" hidden="1"/>
    <cellStyle name="Besuchter Link" xfId="274" builtinId="9" hidden="1"/>
    <cellStyle name="Besuchter Link" xfId="275" builtinId="9" hidden="1"/>
    <cellStyle name="Besuchter Link" xfId="276" builtinId="9" hidden="1"/>
    <cellStyle name="Besuchter Link" xfId="277" builtinId="9" hidden="1"/>
    <cellStyle name="Besuchter Link" xfId="278" builtinId="9" hidden="1"/>
    <cellStyle name="Besuchter Link" xfId="279" builtinId="9" hidden="1"/>
    <cellStyle name="Besuchter Link" xfId="280" builtinId="9" hidden="1"/>
    <cellStyle name="Besuchter Link" xfId="281" builtinId="9" hidden="1"/>
    <cellStyle name="Besuchter Link" xfId="282" builtinId="9" hidden="1"/>
    <cellStyle name="Besuchter Link" xfId="283" builtinId="9" hidden="1"/>
    <cellStyle name="Besuchter Link" xfId="284" builtinId="9" hidden="1"/>
    <cellStyle name="Besuchter Link" xfId="285" builtinId="9" hidden="1"/>
    <cellStyle name="Besuchter Link" xfId="286" builtinId="9" hidden="1"/>
    <cellStyle name="Besuchter Link" xfId="287" builtinId="9" hidden="1"/>
    <cellStyle name="Besuchter Link" xfId="288" builtinId="9" hidden="1"/>
    <cellStyle name="Besuchter Link" xfId="289" builtinId="9" hidden="1"/>
    <cellStyle name="Besuchter Link" xfId="290" builtinId="9" hidden="1"/>
    <cellStyle name="Besuchter Link" xfId="291" builtinId="9" hidden="1"/>
    <cellStyle name="Besuchter Link" xfId="293" builtinId="9" hidden="1"/>
    <cellStyle name="Besuchter Link" xfId="295" builtinId="9" hidden="1"/>
    <cellStyle name="Besuchter Link" xfId="297" builtinId="9" hidden="1"/>
    <cellStyle name="Besuchter Link" xfId="299" builtinId="9" hidden="1"/>
    <cellStyle name="Besuchter Link" xfId="301" builtinId="9" hidden="1"/>
    <cellStyle name="Besuchter Link" xfId="303" builtinId="9" hidden="1"/>
    <cellStyle name="Besuchter Link" xfId="305" builtinId="9" hidden="1"/>
    <cellStyle name="Besuchter Link" xfId="307" builtinId="9" hidden="1"/>
    <cellStyle name="Besuchter Link" xfId="309" builtinId="9" hidden="1"/>
    <cellStyle name="Besuchter Link" xfId="311" builtinId="9" hidden="1"/>
    <cellStyle name="Besuchter Link" xfId="313" builtinId="9" hidden="1"/>
    <cellStyle name="Besuchter Link" xfId="315" builtinId="9" hidden="1"/>
    <cellStyle name="Besuchter Link" xfId="317" builtinId="9" hidden="1"/>
    <cellStyle name="Besuchter Link" xfId="319" builtinId="9" hidden="1"/>
    <cellStyle name="Besuchter Link" xfId="321" builtinId="9" hidden="1"/>
    <cellStyle name="Besuchter Link" xfId="323" builtinId="9" hidden="1"/>
    <cellStyle name="Besuchter Link" xfId="325" builtinId="9" hidden="1"/>
    <cellStyle name="Besuchter Link" xfId="327" builtinId="9" hidden="1"/>
    <cellStyle name="Besuchter Link" xfId="329" builtinId="9" hidden="1"/>
    <cellStyle name="Besuchter Link" xfId="331" builtinId="9" hidden="1"/>
    <cellStyle name="Besuchter Link" xfId="333" builtinId="9" hidden="1"/>
    <cellStyle name="Besuchter Link" xfId="335" builtinId="9" hidden="1"/>
    <cellStyle name="Besuchter Link" xfId="337" builtinId="9" hidden="1"/>
    <cellStyle name="Besuchter Link" xfId="339" builtinId="9" hidden="1"/>
    <cellStyle name="Besuchter Link" xfId="341" builtinId="9" hidden="1"/>
    <cellStyle name="Besuchter Link" xfId="343" builtinId="9" hidden="1"/>
    <cellStyle name="Besuchter Link" xfId="345" builtinId="9" hidden="1"/>
    <cellStyle name="Besuchter Link" xfId="347" builtinId="9" hidden="1"/>
    <cellStyle name="Besuchter Link" xfId="349" builtinId="9" hidden="1"/>
    <cellStyle name="Besuchter Link" xfId="351" builtinId="9" hidden="1"/>
    <cellStyle name="Besuchter Link" xfId="353" builtinId="9" hidden="1"/>
    <cellStyle name="Besuchter Link" xfId="355" builtinId="9" hidden="1"/>
    <cellStyle name="Besuchter Link" xfId="357" builtinId="9" hidden="1"/>
    <cellStyle name="Besuchter Link" xfId="359" builtinId="9" hidden="1"/>
    <cellStyle name="Besuchter Link" xfId="361" builtinId="9" hidden="1"/>
    <cellStyle name="Besuchter Link" xfId="363" builtinId="9" hidden="1"/>
    <cellStyle name="Besuchter Link" xfId="365" builtinId="9" hidden="1"/>
    <cellStyle name="Besuchter Link" xfId="367" builtinId="9" hidden="1"/>
    <cellStyle name="Besuchter Link" xfId="369" builtinId="9" hidden="1"/>
    <cellStyle name="Besuchter Link" xfId="371" builtinId="9" hidden="1"/>
    <cellStyle name="Besuchter Link" xfId="373" builtinId="9" hidden="1"/>
    <cellStyle name="Besuchter Link" xfId="375" builtinId="9" hidden="1"/>
    <cellStyle name="Besuchter Link" xfId="377" builtinId="9" hidden="1"/>
    <cellStyle name="Besuchter Link" xfId="379" builtinId="9" hidden="1"/>
    <cellStyle name="Besuchter Link" xfId="381" builtinId="9" hidden="1"/>
    <cellStyle name="Besuchter Link" xfId="383" builtinId="9" hidden="1"/>
    <cellStyle name="Besuchter Link" xfId="385" builtinId="9" hidden="1"/>
    <cellStyle name="Besuchter Link" xfId="387" builtinId="9" hidden="1"/>
    <cellStyle name="Besuchter Link" xfId="389" builtinId="9" hidden="1"/>
    <cellStyle name="Besuchter Link" xfId="391" builtinId="9" hidden="1"/>
    <cellStyle name="Besuchter Link" xfId="393" builtinId="9" hidden="1"/>
    <cellStyle name="Besuchter Link" xfId="395" builtinId="9" hidden="1"/>
    <cellStyle name="Besuchter Link" xfId="397" builtinId="9" hidden="1"/>
    <cellStyle name="Besuchter Link" xfId="399" builtinId="9" hidden="1"/>
    <cellStyle name="Besuchter Link" xfId="401" builtinId="9" hidden="1"/>
    <cellStyle name="Besuchter Link" xfId="403" builtinId="9" hidden="1"/>
    <cellStyle name="Besuchter Link" xfId="405" builtinId="9" hidden="1"/>
    <cellStyle name="Besuchter Link" xfId="407" builtinId="9" hidden="1"/>
    <cellStyle name="Besuchter Link" xfId="409" builtinId="9" hidden="1"/>
    <cellStyle name="Besuchter Link" xfId="411" builtinId="9" hidden="1"/>
    <cellStyle name="Besuchter Link" xfId="413" builtinId="9" hidden="1"/>
    <cellStyle name="Besuchter Link" xfId="415" builtinId="9" hidden="1"/>
    <cellStyle name="Besuchter Link" xfId="417" builtinId="9" hidden="1"/>
    <cellStyle name="Besuchter Link" xfId="419" builtinId="9" hidden="1"/>
    <cellStyle name="Besuchter Link" xfId="421" builtinId="9" hidden="1"/>
    <cellStyle name="Besuchter Link" xfId="423" builtinId="9" hidden="1"/>
    <cellStyle name="Besuchter Link" xfId="425" builtinId="9" hidden="1"/>
    <cellStyle name="Besuchter Link" xfId="427" builtinId="9" hidden="1"/>
    <cellStyle name="Besuchter Link" xfId="429" builtinId="9" hidden="1"/>
    <cellStyle name="Besuchter Link" xfId="431" builtinId="9" hidden="1"/>
    <cellStyle name="Besuchter Link" xfId="433" builtinId="9" hidden="1"/>
    <cellStyle name="Besuchter Link" xfId="435" builtinId="9" hidden="1"/>
    <cellStyle name="Besuchter Link" xfId="437" builtinId="9" hidden="1"/>
    <cellStyle name="Besuchter Link" xfId="439" builtinId="9" hidden="1"/>
    <cellStyle name="Besuchter Link" xfId="441" builtinId="9" hidden="1"/>
    <cellStyle name="Besuchter Link" xfId="443" builtinId="9" hidden="1"/>
    <cellStyle name="Besuchter Link" xfId="445" builtinId="9" hidden="1"/>
    <cellStyle name="Besuchter Link" xfId="447" builtinId="9" hidden="1"/>
    <cellStyle name="Besuchter Link" xfId="449" builtinId="9" hidden="1"/>
    <cellStyle name="Besuchter Link" xfId="451" builtinId="9" hidden="1"/>
    <cellStyle name="Besuchter Link" xfId="453" builtinId="9" hidden="1"/>
    <cellStyle name="Besuchter Link" xfId="455" builtinId="9" hidden="1"/>
    <cellStyle name="Besuchter Link" xfId="457" builtinId="9" hidden="1"/>
    <cellStyle name="Besuchter Link" xfId="459" builtinId="9" hidden="1"/>
    <cellStyle name="Besuchter Link" xfId="461" builtinId="9" hidden="1"/>
    <cellStyle name="Besuchter Link" xfId="463" builtinId="9" hidden="1"/>
    <cellStyle name="Besuchter Link" xfId="465" builtinId="9" hidden="1"/>
    <cellStyle name="Besuchter Link" xfId="467" builtinId="9" hidden="1"/>
    <cellStyle name="Besuchter Link" xfId="469" builtinId="9" hidden="1"/>
    <cellStyle name="Besuchter Link" xfId="471" builtinId="9" hidden="1"/>
    <cellStyle name="Besuchter Link" xfId="473" builtinId="9" hidden="1"/>
    <cellStyle name="Besuchter Link" xfId="475" builtinId="9" hidden="1"/>
    <cellStyle name="Besuchter Link" xfId="477" builtinId="9" hidden="1"/>
    <cellStyle name="Besuchter Link" xfId="479" builtinId="9" hidden="1"/>
    <cellStyle name="Besuchter Link" xfId="481" builtinId="9" hidden="1"/>
    <cellStyle name="Besuchter Link" xfId="483" builtinId="9" hidden="1"/>
    <cellStyle name="Besuchter Link" xfId="485" builtinId="9" hidden="1"/>
    <cellStyle name="Besuchter Link" xfId="487" builtinId="9" hidden="1"/>
    <cellStyle name="Besuchter Link" xfId="489" builtinId="9" hidden="1"/>
    <cellStyle name="Besuchter Link" xfId="491" builtinId="9" hidden="1"/>
    <cellStyle name="Besuchter Link" xfId="493" builtinId="9" hidden="1"/>
    <cellStyle name="Besuchter Link" xfId="495" builtinId="9" hidden="1"/>
    <cellStyle name="Besuchter Link" xfId="497" builtinId="9" hidden="1"/>
    <cellStyle name="Besuchter Link" xfId="499" builtinId="9" hidden="1"/>
    <cellStyle name="Besuchter Link" xfId="501" builtinId="9" hidden="1"/>
    <cellStyle name="Besuchter Link" xfId="503" builtinId="9" hidden="1"/>
    <cellStyle name="Besuchter Link" xfId="505" builtinId="9" hidden="1"/>
    <cellStyle name="Besuchter Link" xfId="507" builtinId="9" hidden="1"/>
    <cellStyle name="Besuchter Link" xfId="509" builtinId="9" hidden="1"/>
    <cellStyle name="Besuchter Link" xfId="511" builtinId="9" hidden="1"/>
    <cellStyle name="Besuchter Link" xfId="513" builtinId="9" hidden="1"/>
    <cellStyle name="Besuchter Link" xfId="515" builtinId="9" hidden="1"/>
    <cellStyle name="Link" xfId="2" builtinId="8" hidden="1"/>
    <cellStyle name="Link" xfId="4" builtinId="8" hidden="1"/>
    <cellStyle name="Link" xfId="6" builtinId="8" hidden="1"/>
    <cellStyle name="Link" xfId="8"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0" builtinId="8" hidden="1"/>
    <cellStyle name="Link" xfId="82" builtinId="8" hidden="1"/>
    <cellStyle name="Link" xfId="84" builtinId="8" hidden="1"/>
    <cellStyle name="Link" xfId="86" builtinId="8" hidden="1"/>
    <cellStyle name="Link" xfId="88" builtinId="8" hidden="1"/>
    <cellStyle name="Link" xfId="90" builtinId="8" hidden="1"/>
    <cellStyle name="Link" xfId="92" builtinId="8" hidden="1"/>
    <cellStyle name="Link" xfId="94" builtinId="8" hidden="1"/>
    <cellStyle name="Link" xfId="96" builtinId="8" hidden="1"/>
    <cellStyle name="Link" xfId="98" builtinId="8" hidden="1"/>
    <cellStyle name="Link" xfId="100" builtinId="8" hidden="1"/>
    <cellStyle name="Link" xfId="102" builtinId="8" hidden="1"/>
    <cellStyle name="Link" xfId="104" builtinId="8" hidden="1"/>
    <cellStyle name="Link" xfId="106" builtinId="8" hidden="1"/>
    <cellStyle name="Link" xfId="108" builtinId="8" hidden="1"/>
    <cellStyle name="Link" xfId="110" builtinId="8" hidden="1"/>
    <cellStyle name="Link" xfId="112" builtinId="8" hidden="1"/>
    <cellStyle name="Link" xfId="114" builtinId="8" hidden="1"/>
    <cellStyle name="Link" xfId="116" builtinId="8" hidden="1"/>
    <cellStyle name="Link" xfId="118" builtinId="8" hidden="1"/>
    <cellStyle name="Link" xfId="120" builtinId="8" hidden="1"/>
    <cellStyle name="Link" xfId="122" builtinId="8" hidden="1"/>
    <cellStyle name="Link" xfId="124" builtinId="8" hidden="1"/>
    <cellStyle name="Link" xfId="126" builtinId="8" hidden="1"/>
    <cellStyle name="Link" xfId="128" builtinId="8" hidden="1"/>
    <cellStyle name="Link" xfId="130" builtinId="8" hidden="1"/>
    <cellStyle name="Link" xfId="132" builtinId="8" hidden="1"/>
    <cellStyle name="Link" xfId="134" builtinId="8" hidden="1"/>
    <cellStyle name="Link" xfId="136" builtinId="8" hidden="1"/>
    <cellStyle name="Link" xfId="138" builtinId="8" hidden="1"/>
    <cellStyle name="Link" xfId="140" builtinId="8" hidden="1"/>
    <cellStyle name="Link" xfId="142" builtinId="8" hidden="1"/>
    <cellStyle name="Link" xfId="144" builtinId="8" hidden="1"/>
    <cellStyle name="Link" xfId="146" builtinId="8" hidden="1"/>
    <cellStyle name="Link" xfId="148" builtinId="8" hidden="1"/>
    <cellStyle name="Link" xfId="150" builtinId="8" hidden="1"/>
    <cellStyle name="Link" xfId="152" builtinId="8" hidden="1"/>
    <cellStyle name="Link" xfId="154" builtinId="8" hidden="1"/>
    <cellStyle name="Link" xfId="156" builtinId="8" hidden="1"/>
    <cellStyle name="Link" xfId="158" builtinId="8" hidden="1"/>
    <cellStyle name="Link" xfId="160" builtinId="8" hidden="1"/>
    <cellStyle name="Link" xfId="162" builtinId="8" hidden="1"/>
    <cellStyle name="Link" xfId="164" builtinId="8" hidden="1"/>
    <cellStyle name="Link" xfId="166" builtinId="8" hidden="1"/>
    <cellStyle name="Link" xfId="168" builtinId="8" hidden="1"/>
    <cellStyle name="Link" xfId="170" builtinId="8" hidden="1"/>
    <cellStyle name="Link" xfId="172" builtinId="8" hidden="1"/>
    <cellStyle name="Link" xfId="174" builtinId="8" hidden="1"/>
    <cellStyle name="Link" xfId="176" builtinId="8" hidden="1"/>
    <cellStyle name="Link" xfId="178" builtinId="8" hidden="1"/>
    <cellStyle name="Link" xfId="180" builtinId="8" hidden="1"/>
    <cellStyle name="Link" xfId="182" builtinId="8" hidden="1"/>
    <cellStyle name="Link" xfId="184" builtinId="8" hidden="1"/>
    <cellStyle name="Link" xfId="186" builtinId="8" hidden="1"/>
    <cellStyle name="Link" xfId="188" builtinId="8" hidden="1"/>
    <cellStyle name="Link" xfId="190" builtinId="8" hidden="1"/>
    <cellStyle name="Link" xfId="192" builtinId="8" hidden="1"/>
    <cellStyle name="Link" xfId="194" builtinId="8" hidden="1"/>
    <cellStyle name="Link" xfId="196" builtinId="8" hidden="1"/>
    <cellStyle name="Link" xfId="198" builtinId="8" hidden="1"/>
    <cellStyle name="Link" xfId="200" builtinId="8" hidden="1"/>
    <cellStyle name="Link" xfId="202" builtinId="8" hidden="1"/>
    <cellStyle name="Link" xfId="204" builtinId="8" hidden="1"/>
    <cellStyle name="Link" xfId="206" builtinId="8" hidden="1"/>
    <cellStyle name="Link" xfId="208" builtinId="8" hidden="1"/>
    <cellStyle name="Link" xfId="210" builtinId="8" hidden="1"/>
    <cellStyle name="Link" xfId="212" builtinId="8" hidden="1"/>
    <cellStyle name="Link" xfId="214" builtinId="8" hidden="1"/>
    <cellStyle name="Link" xfId="216" builtinId="8" hidden="1"/>
    <cellStyle name="Link" xfId="218" builtinId="8" hidden="1"/>
    <cellStyle name="Link" xfId="220" builtinId="8" hidden="1"/>
    <cellStyle name="Link" xfId="222" builtinId="8" hidden="1"/>
    <cellStyle name="Link" xfId="224" builtinId="8" hidden="1"/>
    <cellStyle name="Link" xfId="226" builtinId="8" hidden="1"/>
    <cellStyle name="Link" xfId="228" builtinId="8" hidden="1"/>
    <cellStyle name="Link" xfId="230" builtinId="8" hidden="1"/>
    <cellStyle name="Link" xfId="232" builtinId="8" hidden="1"/>
    <cellStyle name="Link" xfId="234" builtinId="8" hidden="1"/>
    <cellStyle name="Link" xfId="236" builtinId="8" hidden="1"/>
    <cellStyle name="Link" xfId="238" builtinId="8" hidden="1"/>
    <cellStyle name="Link" xfId="292" builtinId="8" hidden="1"/>
    <cellStyle name="Link" xfId="294" builtinId="8" hidden="1"/>
    <cellStyle name="Link" xfId="296" builtinId="8" hidden="1"/>
    <cellStyle name="Link" xfId="298" builtinId="8" hidden="1"/>
    <cellStyle name="Link" xfId="300" builtinId="8" hidden="1"/>
    <cellStyle name="Link" xfId="302" builtinId="8" hidden="1"/>
    <cellStyle name="Link" xfId="304" builtinId="8" hidden="1"/>
    <cellStyle name="Link" xfId="306" builtinId="8" hidden="1"/>
    <cellStyle name="Link" xfId="308" builtinId="8" hidden="1"/>
    <cellStyle name="Link" xfId="310" builtinId="8" hidden="1"/>
    <cellStyle name="Link" xfId="312" builtinId="8" hidden="1"/>
    <cellStyle name="Link" xfId="314" builtinId="8" hidden="1"/>
    <cellStyle name="Link" xfId="316" builtinId="8" hidden="1"/>
    <cellStyle name="Link" xfId="318" builtinId="8" hidden="1"/>
    <cellStyle name="Link" xfId="320" builtinId="8" hidden="1"/>
    <cellStyle name="Link" xfId="322" builtinId="8" hidden="1"/>
    <cellStyle name="Link" xfId="324" builtinId="8" hidden="1"/>
    <cellStyle name="Link" xfId="326" builtinId="8" hidden="1"/>
    <cellStyle name="Link" xfId="328" builtinId="8" hidden="1"/>
    <cellStyle name="Link" xfId="330" builtinId="8" hidden="1"/>
    <cellStyle name="Link" xfId="332" builtinId="8" hidden="1"/>
    <cellStyle name="Link" xfId="334" builtinId="8" hidden="1"/>
    <cellStyle name="Link" xfId="336" builtinId="8" hidden="1"/>
    <cellStyle name="Link" xfId="338" builtinId="8" hidden="1"/>
    <cellStyle name="Link" xfId="340" builtinId="8" hidden="1"/>
    <cellStyle name="Link" xfId="342" builtinId="8" hidden="1"/>
    <cellStyle name="Link" xfId="344" builtinId="8" hidden="1"/>
    <cellStyle name="Link" xfId="346" builtinId="8" hidden="1"/>
    <cellStyle name="Link" xfId="348" builtinId="8" hidden="1"/>
    <cellStyle name="Link" xfId="350" builtinId="8" hidden="1"/>
    <cellStyle name="Link" xfId="352" builtinId="8" hidden="1"/>
    <cellStyle name="Link" xfId="354" builtinId="8" hidden="1"/>
    <cellStyle name="Link" xfId="356" builtinId="8" hidden="1"/>
    <cellStyle name="Link" xfId="358" builtinId="8" hidden="1"/>
    <cellStyle name="Link" xfId="360" builtinId="8" hidden="1"/>
    <cellStyle name="Link" xfId="362" builtinId="8" hidden="1"/>
    <cellStyle name="Link" xfId="364" builtinId="8" hidden="1"/>
    <cellStyle name="Link" xfId="366" builtinId="8" hidden="1"/>
    <cellStyle name="Link" xfId="368" builtinId="8" hidden="1"/>
    <cellStyle name="Link" xfId="370" builtinId="8" hidden="1"/>
    <cellStyle name="Link" xfId="372" builtinId="8" hidden="1"/>
    <cellStyle name="Link" xfId="374" builtinId="8" hidden="1"/>
    <cellStyle name="Link" xfId="376" builtinId="8" hidden="1"/>
    <cellStyle name="Link" xfId="378" builtinId="8" hidden="1"/>
    <cellStyle name="Link" xfId="380" builtinId="8" hidden="1"/>
    <cellStyle name="Link" xfId="382" builtinId="8" hidden="1"/>
    <cellStyle name="Link" xfId="384" builtinId="8" hidden="1"/>
    <cellStyle name="Link" xfId="386" builtinId="8" hidden="1"/>
    <cellStyle name="Link" xfId="388" builtinId="8" hidden="1"/>
    <cellStyle name="Link" xfId="390" builtinId="8" hidden="1"/>
    <cellStyle name="Link" xfId="392" builtinId="8" hidden="1"/>
    <cellStyle name="Link" xfId="394" builtinId="8" hidden="1"/>
    <cellStyle name="Link" xfId="396" builtinId="8" hidden="1"/>
    <cellStyle name="Link" xfId="398" builtinId="8" hidden="1"/>
    <cellStyle name="Link" xfId="400" builtinId="8" hidden="1"/>
    <cellStyle name="Link" xfId="402" builtinId="8" hidden="1"/>
    <cellStyle name="Link" xfId="404" builtinId="8" hidden="1"/>
    <cellStyle name="Link" xfId="406" builtinId="8" hidden="1"/>
    <cellStyle name="Link" xfId="408" builtinId="8" hidden="1"/>
    <cellStyle name="Link" xfId="410" builtinId="8" hidden="1"/>
    <cellStyle name="Link" xfId="412" builtinId="8" hidden="1"/>
    <cellStyle name="Link" xfId="414" builtinId="8" hidden="1"/>
    <cellStyle name="Link" xfId="416" builtinId="8" hidden="1"/>
    <cellStyle name="Link" xfId="418" builtinId="8" hidden="1"/>
    <cellStyle name="Link" xfId="420" builtinId="8" hidden="1"/>
    <cellStyle name="Link" xfId="422" builtinId="8" hidden="1"/>
    <cellStyle name="Link" xfId="424" builtinId="8" hidden="1"/>
    <cellStyle name="Link" xfId="426" builtinId="8" hidden="1"/>
    <cellStyle name="Link" xfId="428" builtinId="8" hidden="1"/>
    <cellStyle name="Link" xfId="430" builtinId="8" hidden="1"/>
    <cellStyle name="Link" xfId="432" builtinId="8" hidden="1"/>
    <cellStyle name="Link" xfId="434" builtinId="8" hidden="1"/>
    <cellStyle name="Link" xfId="436" builtinId="8" hidden="1"/>
    <cellStyle name="Link" xfId="438" builtinId="8" hidden="1"/>
    <cellStyle name="Link" xfId="440" builtinId="8" hidden="1"/>
    <cellStyle name="Link" xfId="442" builtinId="8" hidden="1"/>
    <cellStyle name="Link" xfId="444" builtinId="8" hidden="1"/>
    <cellStyle name="Link" xfId="446" builtinId="8" hidden="1"/>
    <cellStyle name="Link" xfId="448" builtinId="8" hidden="1"/>
    <cellStyle name="Link" xfId="450" builtinId="8" hidden="1"/>
    <cellStyle name="Link" xfId="452" builtinId="8" hidden="1"/>
    <cellStyle name="Link" xfId="454" builtinId="8" hidden="1"/>
    <cellStyle name="Link" xfId="456" builtinId="8" hidden="1"/>
    <cellStyle name="Link" xfId="458" builtinId="8" hidden="1"/>
    <cellStyle name="Link" xfId="460" builtinId="8" hidden="1"/>
    <cellStyle name="Link" xfId="462" builtinId="8" hidden="1"/>
    <cellStyle name="Link" xfId="464" builtinId="8" hidden="1"/>
    <cellStyle name="Link" xfId="466" builtinId="8" hidden="1"/>
    <cellStyle name="Link" xfId="468" builtinId="8" hidden="1"/>
    <cellStyle name="Link" xfId="470" builtinId="8" hidden="1"/>
    <cellStyle name="Link" xfId="472" builtinId="8" hidden="1"/>
    <cellStyle name="Link" xfId="474" builtinId="8" hidden="1"/>
    <cellStyle name="Link" xfId="476" builtinId="8" hidden="1"/>
    <cellStyle name="Link" xfId="478" builtinId="8" hidden="1"/>
    <cellStyle name="Link" xfId="480" builtinId="8" hidden="1"/>
    <cellStyle name="Link" xfId="482" builtinId="8" hidden="1"/>
    <cellStyle name="Link" xfId="484" builtinId="8" hidden="1"/>
    <cellStyle name="Link" xfId="486" builtinId="8" hidden="1"/>
    <cellStyle name="Link" xfId="488" builtinId="8" hidden="1"/>
    <cellStyle name="Link" xfId="490" builtinId="8" hidden="1"/>
    <cellStyle name="Link" xfId="492" builtinId="8" hidden="1"/>
    <cellStyle name="Link" xfId="494" builtinId="8" hidden="1"/>
    <cellStyle name="Link" xfId="496" builtinId="8" hidden="1"/>
    <cellStyle name="Link" xfId="498" builtinId="8" hidden="1"/>
    <cellStyle name="Link" xfId="500" builtinId="8" hidden="1"/>
    <cellStyle name="Link" xfId="502" builtinId="8" hidden="1"/>
    <cellStyle name="Link" xfId="504" builtinId="8" hidden="1"/>
    <cellStyle name="Link" xfId="506" builtinId="8" hidden="1"/>
    <cellStyle name="Link" xfId="508" builtinId="8" hidden="1"/>
    <cellStyle name="Link" xfId="510" builtinId="8" hidden="1"/>
    <cellStyle name="Link" xfId="512" builtinId="8" hidden="1"/>
    <cellStyle name="Link" xfId="514" builtinId="8" hidden="1"/>
    <cellStyle name="Prozent" xfId="1" builtinId="5"/>
    <cellStyle name="Standard" xfId="0" builtinId="0"/>
  </cellStyles>
  <dxfs count="12">
    <dxf>
      <font>
        <color theme="0"/>
      </font>
      <fill>
        <patternFill patternType="solid">
          <fgColor indexed="64"/>
          <bgColor rgb="FFFF0000"/>
        </patternFill>
      </fill>
    </dxf>
    <dxf>
      <font>
        <b/>
        <i val="0"/>
        <strike val="0"/>
        <color rgb="FFFF0000"/>
      </font>
    </dxf>
    <dxf>
      <font>
        <color rgb="FFFF0000"/>
      </font>
      <fill>
        <patternFill>
          <bgColor rgb="FFFFC7CE"/>
        </patternFill>
      </fill>
    </dxf>
    <dxf>
      <font>
        <color rgb="FFFF0000"/>
      </font>
      <fill>
        <patternFill patternType="solid">
          <fgColor indexed="64"/>
          <bgColor rgb="FFA39B71"/>
        </patternFill>
      </fill>
    </dxf>
    <dxf>
      <font>
        <color rgb="FFFF0000"/>
      </font>
      <fill>
        <patternFill patternType="solid">
          <fgColor indexed="64"/>
          <bgColor rgb="FFFFFF00"/>
        </patternFill>
      </fill>
    </dxf>
    <dxf>
      <font>
        <color theme="0"/>
      </font>
      <fill>
        <patternFill patternType="solid">
          <fgColor indexed="64"/>
          <bgColor rgb="FFFF0000"/>
        </patternFill>
      </fill>
    </dxf>
    <dxf>
      <font>
        <color theme="0"/>
      </font>
      <fill>
        <patternFill patternType="solid">
          <fgColor indexed="64"/>
          <bgColor rgb="FFFF0000"/>
        </patternFill>
      </fill>
    </dxf>
    <dxf>
      <font>
        <b/>
        <i val="0"/>
        <strike val="0"/>
        <color rgb="FFFF0000"/>
      </font>
    </dxf>
    <dxf>
      <font>
        <color rgb="FFFF0000"/>
      </font>
      <fill>
        <patternFill>
          <bgColor rgb="FFFFC7CE"/>
        </patternFill>
      </fill>
    </dxf>
    <dxf>
      <font>
        <color rgb="FFFF0000"/>
      </font>
      <fill>
        <patternFill patternType="solid">
          <fgColor indexed="64"/>
          <bgColor rgb="FFA39B71"/>
        </patternFill>
      </fill>
    </dxf>
    <dxf>
      <font>
        <color rgb="FFFF0000"/>
      </font>
      <fill>
        <patternFill patternType="solid">
          <fgColor indexed="64"/>
          <bgColor rgb="FFFFFF00"/>
        </patternFill>
      </fill>
    </dxf>
    <dxf>
      <font>
        <color theme="0"/>
      </font>
      <fill>
        <patternFill patternType="solid">
          <fgColor indexed="64"/>
          <bgColor rgb="FFFF0000"/>
        </patternFill>
      </fill>
    </dxf>
  </dxfs>
  <tableStyles count="0" defaultTableStyle="TableStyleMedium9" defaultPivotStyle="PivotStyleMedium4"/>
  <colors>
    <mruColors>
      <color rgb="FFC80C0D"/>
      <color rgb="FFF3E8A9"/>
      <color rgb="FFFC001D"/>
      <color rgb="FFC00D0D"/>
      <color rgb="FFA39B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rgbClr val="A39B71"/>
                </a:solidFill>
              </a:defRPr>
            </a:pPr>
            <a:r>
              <a:rPr lang="de-DE">
                <a:solidFill>
                  <a:srgbClr val="A39B71"/>
                </a:solidFill>
              </a:rPr>
              <a:t>Jahresumsatzvergleich Januar 2019 bis Dezember 2021</a:t>
            </a:r>
          </a:p>
        </c:rich>
      </c:tx>
      <c:layout/>
      <c:overlay val="0"/>
    </c:title>
    <c:autoTitleDeleted val="0"/>
    <c:plotArea>
      <c:layout/>
      <c:lineChart>
        <c:grouping val="standard"/>
        <c:varyColors val="0"/>
        <c:ser>
          <c:idx val="0"/>
          <c:order val="0"/>
          <c:tx>
            <c:v> Umsatz 2019</c:v>
          </c:tx>
          <c:spPr>
            <a:ln w="28575" cmpd="sng">
              <a:solidFill>
                <a:srgbClr val="008000"/>
              </a:solidFill>
            </a:ln>
          </c:spPr>
          <c:marker>
            <c:symbol val="x"/>
            <c:size val="9"/>
          </c:marker>
          <c:val>
            <c:numRef>
              <c:f>'Zwischenauswertung Umsätze'!$D$12:$O$12</c:f>
              <c:numCache>
                <c:formatCode>_("€"* #,##0.00_);_("€"* \(#,##0.00\);_("€"* "-"??_);_(@_)</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extLst xmlns:c16r2="http://schemas.microsoft.com/office/drawing/2015/06/chart">
            <c:ext xmlns:c16="http://schemas.microsoft.com/office/drawing/2014/chart" uri="{C3380CC4-5D6E-409C-BE32-E72D297353CC}">
              <c16:uniqueId val="{00000000-529F-4B43-A65C-ACAB9117E79D}"/>
            </c:ext>
          </c:extLst>
        </c:ser>
        <c:ser>
          <c:idx val="1"/>
          <c:order val="1"/>
          <c:tx>
            <c:v> Umsatz 2020</c:v>
          </c:tx>
          <c:spPr>
            <a:ln w="28575" cmpd="sng">
              <a:solidFill>
                <a:srgbClr val="000090"/>
              </a:solidFill>
            </a:ln>
          </c:spPr>
          <c:marker>
            <c:symbol val="plus"/>
            <c:size val="9"/>
            <c:spPr>
              <a:noFill/>
              <a:ln>
                <a:solidFill>
                  <a:srgbClr val="000090"/>
                </a:solidFill>
              </a:ln>
            </c:spPr>
          </c:marker>
          <c:val>
            <c:numRef>
              <c:f>'Zwischenauswertung Umsätze'!$D$21:$O$21</c:f>
              <c:numCache>
                <c:formatCode>"€"#,##0.00_);[Red]\("€"#,##0.00\)</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extLst xmlns:c16r2="http://schemas.microsoft.com/office/drawing/2015/06/chart">
            <c:ext xmlns:c16="http://schemas.microsoft.com/office/drawing/2014/chart" uri="{C3380CC4-5D6E-409C-BE32-E72D297353CC}">
              <c16:uniqueId val="{00000001-529F-4B43-A65C-ACAB9117E79D}"/>
            </c:ext>
          </c:extLst>
        </c:ser>
        <c:ser>
          <c:idx val="2"/>
          <c:order val="2"/>
          <c:tx>
            <c:v> Umsatz 2021</c:v>
          </c:tx>
          <c:spPr>
            <a:ln w="28575" cmpd="sng">
              <a:solidFill>
                <a:srgbClr val="0000FF"/>
              </a:solidFill>
            </a:ln>
          </c:spPr>
          <c:marker>
            <c:symbol val="circle"/>
            <c:size val="9"/>
            <c:spPr>
              <a:solidFill>
                <a:schemeClr val="accent1">
                  <a:lumMod val="60000"/>
                  <a:lumOff val="40000"/>
                </a:schemeClr>
              </a:solidFill>
            </c:spPr>
          </c:marker>
          <c:dPt>
            <c:idx val="9"/>
            <c:bubble3D val="0"/>
            <c:spPr>
              <a:ln w="28575" cmpd="sng">
                <a:solidFill>
                  <a:srgbClr val="FF0000"/>
                </a:solidFill>
              </a:ln>
            </c:spPr>
          </c:dPt>
          <c:dPt>
            <c:idx val="10"/>
            <c:bubble3D val="0"/>
            <c:spPr>
              <a:ln w="28575" cmpd="sng">
                <a:solidFill>
                  <a:srgbClr val="FF0000"/>
                </a:solidFill>
              </a:ln>
            </c:spPr>
          </c:dPt>
          <c:dPt>
            <c:idx val="11"/>
            <c:bubble3D val="0"/>
            <c:spPr>
              <a:ln w="28575" cmpd="sng">
                <a:solidFill>
                  <a:srgbClr val="FF0000"/>
                </a:solidFill>
              </a:ln>
            </c:spPr>
          </c:dPt>
          <c:val>
            <c:numRef>
              <c:f>'Zwischenauswertung Umsätze'!$D$30:$O$30</c:f>
              <c:numCache>
                <c:formatCode>"€"#,##0.00_);[Red]\("€"#,##0.00\)</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extLst xmlns:c16r2="http://schemas.microsoft.com/office/drawing/2015/06/chart">
            <c:ext xmlns:c16="http://schemas.microsoft.com/office/drawing/2014/chart" uri="{C3380CC4-5D6E-409C-BE32-E72D297353CC}">
              <c16:uniqueId val="{00000002-529F-4B43-A65C-ACAB9117E79D}"/>
            </c:ext>
          </c:extLst>
        </c:ser>
        <c:ser>
          <c:idx val="3"/>
          <c:order val="3"/>
          <c:tx>
            <c:v> Prognose Q3 2021</c:v>
          </c:tx>
          <c:spPr>
            <a:ln w="28575" cmpd="sng">
              <a:solidFill>
                <a:srgbClr val="FF0000"/>
              </a:solidFill>
            </a:ln>
          </c:spPr>
          <c:val>
            <c:numLit>
              <c:formatCode>General</c:formatCode>
              <c:ptCount val="1"/>
              <c:pt idx="0">
                <c:v>1.0</c:v>
              </c:pt>
            </c:numLit>
          </c:val>
          <c:smooth val="0"/>
        </c:ser>
        <c:dLbls>
          <c:showLegendKey val="0"/>
          <c:showVal val="0"/>
          <c:showCatName val="0"/>
          <c:showSerName val="0"/>
          <c:showPercent val="0"/>
          <c:showBubbleSize val="0"/>
        </c:dLbls>
        <c:hiLowLines>
          <c:spPr>
            <a:ln w="19050" cmpd="sng">
              <a:solidFill>
                <a:srgbClr val="FF0000"/>
              </a:solidFill>
              <a:prstDash val="dash"/>
            </a:ln>
          </c:spPr>
        </c:hiLowLines>
        <c:marker val="1"/>
        <c:smooth val="0"/>
        <c:axId val="2132647992"/>
        <c:axId val="2141536680"/>
      </c:lineChart>
      <c:catAx>
        <c:axId val="2132647992"/>
        <c:scaling>
          <c:orientation val="minMax"/>
        </c:scaling>
        <c:delete val="0"/>
        <c:axPos val="b"/>
        <c:title>
          <c:tx>
            <c:rich>
              <a:bodyPr/>
              <a:lstStyle/>
              <a:p>
                <a:pPr>
                  <a:defRPr sz="1800">
                    <a:solidFill>
                      <a:srgbClr val="A39B71"/>
                    </a:solidFill>
                  </a:defRPr>
                </a:pPr>
                <a:r>
                  <a:rPr lang="de-DE" sz="1800">
                    <a:solidFill>
                      <a:srgbClr val="A39B71"/>
                    </a:solidFill>
                  </a:rPr>
                  <a:t>Kalendermonat</a:t>
                </a:r>
              </a:p>
            </c:rich>
          </c:tx>
          <c:layout/>
          <c:overlay val="0"/>
        </c:title>
        <c:majorTickMark val="out"/>
        <c:minorTickMark val="none"/>
        <c:tickLblPos val="nextTo"/>
        <c:crossAx val="2141536680"/>
        <c:crosses val="autoZero"/>
        <c:auto val="1"/>
        <c:lblAlgn val="ctr"/>
        <c:lblOffset val="100"/>
        <c:noMultiLvlLbl val="0"/>
      </c:catAx>
      <c:valAx>
        <c:axId val="2141536680"/>
        <c:scaling>
          <c:orientation val="minMax"/>
        </c:scaling>
        <c:delete val="0"/>
        <c:axPos val="l"/>
        <c:majorGridlines/>
        <c:title>
          <c:tx>
            <c:rich>
              <a:bodyPr rot="-5400000" vert="horz"/>
              <a:lstStyle/>
              <a:p>
                <a:pPr>
                  <a:defRPr sz="1800">
                    <a:solidFill>
                      <a:srgbClr val="A39B71"/>
                    </a:solidFill>
                  </a:defRPr>
                </a:pPr>
                <a:r>
                  <a:rPr lang="de-DE" sz="1800">
                    <a:solidFill>
                      <a:srgbClr val="A39B71"/>
                    </a:solidFill>
                  </a:rPr>
                  <a:t>Umsatz in Euro</a:t>
                </a:r>
              </a:p>
            </c:rich>
          </c:tx>
          <c:layout>
            <c:manualLayout>
              <c:xMode val="edge"/>
              <c:yMode val="edge"/>
              <c:x val="0.00604534005037783"/>
              <c:y val="0.311333590505798"/>
            </c:manualLayout>
          </c:layout>
          <c:overlay val="0"/>
        </c:title>
        <c:numFmt formatCode="_(&quot;€&quot;* #,##0.00_);_(&quot;€&quot;* \(#,##0.00\);_(&quot;€&quot;* &quot;-&quot;??_);_(@_)" sourceLinked="1"/>
        <c:majorTickMark val="out"/>
        <c:minorTickMark val="none"/>
        <c:tickLblPos val="nextTo"/>
        <c:crossAx val="2132647992"/>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rgbClr val="A39B71"/>
                </a:solidFill>
              </a:defRPr>
            </a:pPr>
            <a:r>
              <a:rPr lang="de-DE">
                <a:solidFill>
                  <a:srgbClr val="A39B71"/>
                </a:solidFill>
              </a:rPr>
              <a:t>Umsatzveränderung gegenüber Referenzjahr 2019 von November 2020 bis Dezember 2021</a:t>
            </a:r>
          </a:p>
        </c:rich>
      </c:tx>
      <c:layout>
        <c:manualLayout>
          <c:xMode val="edge"/>
          <c:yMode val="edge"/>
          <c:x val="0.237773040584181"/>
          <c:y val="0.0230179028132992"/>
        </c:manualLayout>
      </c:layout>
      <c:overlay val="0"/>
    </c:title>
    <c:autoTitleDeleted val="0"/>
    <c:plotArea>
      <c:layout>
        <c:manualLayout>
          <c:layoutTarget val="inner"/>
          <c:xMode val="edge"/>
          <c:yMode val="edge"/>
          <c:x val="0.0954448495494483"/>
          <c:y val="0.11875"/>
          <c:w val="0.89690499777022"/>
          <c:h val="0.783333333333333"/>
        </c:manualLayout>
      </c:layout>
      <c:barChart>
        <c:barDir val="col"/>
        <c:grouping val="clustered"/>
        <c:varyColors val="0"/>
        <c:ser>
          <c:idx val="0"/>
          <c:order val="0"/>
          <c:spPr>
            <a:solidFill>
              <a:srgbClr val="00009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Ergebnisse!$D$5:$Q$5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Ergebnisse!$D$7:$Q$7</c:f>
              <c:numCache>
                <c:formatCode>0.00%</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extLst xmlns:c16r2="http://schemas.microsoft.com/office/drawing/2015/06/chart">
            <c:ext xmlns:c16="http://schemas.microsoft.com/office/drawing/2014/chart" uri="{C3380CC4-5D6E-409C-BE32-E72D297353CC}">
              <c16:uniqueId val="{00000000-F538-4AD3-AC69-5076E7D54E21}"/>
            </c:ext>
          </c:extLst>
        </c:ser>
        <c:dLbls>
          <c:showLegendKey val="0"/>
          <c:showVal val="0"/>
          <c:showCatName val="0"/>
          <c:showSerName val="0"/>
          <c:showPercent val="0"/>
          <c:showBubbleSize val="0"/>
        </c:dLbls>
        <c:gapWidth val="50"/>
        <c:axId val="2141603800"/>
        <c:axId val="2141609832"/>
      </c:barChart>
      <c:lineChart>
        <c:grouping val="standard"/>
        <c:varyColors val="0"/>
        <c:ser>
          <c:idx val="1"/>
          <c:order val="1"/>
          <c:tx>
            <c:v> Schwellenwert 30 %</c:v>
          </c:tx>
          <c:spPr>
            <a:ln w="19050" cmpd="sng">
              <a:solidFill>
                <a:srgbClr val="FF0000"/>
              </a:solidFill>
            </a:ln>
          </c:spPr>
          <c:marker>
            <c:symbol val="none"/>
          </c:marker>
          <c:cat>
            <c:numRef>
              <c:f>Ergebnisse!$D$5:$Q$5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Ergebnisse!$C$17:$P$17</c:f>
              <c:numCache>
                <c:formatCode>0%</c:formatCode>
                <c:ptCount val="14"/>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numCache>
            </c:numRef>
          </c:val>
          <c:smooth val="0"/>
          <c:extLst xmlns:c16r2="http://schemas.microsoft.com/office/drawing/2015/06/chart">
            <c:ext xmlns:c16="http://schemas.microsoft.com/office/drawing/2014/chart" uri="{C3380CC4-5D6E-409C-BE32-E72D297353CC}">
              <c16:uniqueId val="{00000001-F538-4AD3-AC69-5076E7D54E21}"/>
            </c:ext>
          </c:extLst>
        </c:ser>
        <c:ser>
          <c:idx val="2"/>
          <c:order val="2"/>
          <c:tx>
            <c:v> Schwellenwert 50 %</c:v>
          </c:tx>
          <c:spPr>
            <a:ln w="19050" cmpd="sng">
              <a:solidFill>
                <a:srgbClr val="0000FF"/>
              </a:solidFill>
            </a:ln>
          </c:spPr>
          <c:marker>
            <c:symbol val="none"/>
          </c:marker>
          <c:cat>
            <c:numRef>
              <c:f>Ergebnisse!$D$5:$Q$5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Ergebnisse!$C$18:$P$18</c:f>
              <c:numCache>
                <c:formatCode>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smooth val="0"/>
          <c:extLst xmlns:c16r2="http://schemas.microsoft.com/office/drawing/2015/06/chart">
            <c:ext xmlns:c16="http://schemas.microsoft.com/office/drawing/2014/chart" uri="{C3380CC4-5D6E-409C-BE32-E72D297353CC}">
              <c16:uniqueId val="{00000002-F538-4AD3-AC69-5076E7D54E21}"/>
            </c:ext>
          </c:extLst>
        </c:ser>
        <c:ser>
          <c:idx val="3"/>
          <c:order val="3"/>
          <c:tx>
            <c:v> Schwellenwert 70 %</c:v>
          </c:tx>
          <c:spPr>
            <a:ln w="19050" cmpd="sng">
              <a:solidFill>
                <a:srgbClr val="008000"/>
              </a:solidFill>
            </a:ln>
          </c:spPr>
          <c:marker>
            <c:symbol val="none"/>
          </c:marker>
          <c:cat>
            <c:numRef>
              <c:f>Ergebnisse!$D$5:$Q$5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Ergebnisse!$C$19:$P$19</c:f>
              <c:numCache>
                <c:formatCode>0%</c:formatCode>
                <c:ptCount val="14"/>
                <c:pt idx="0">
                  <c:v>-0.7</c:v>
                </c:pt>
                <c:pt idx="1">
                  <c:v>-0.7</c:v>
                </c:pt>
                <c:pt idx="2">
                  <c:v>-0.7</c:v>
                </c:pt>
                <c:pt idx="3">
                  <c:v>-0.7</c:v>
                </c:pt>
                <c:pt idx="4">
                  <c:v>-0.7</c:v>
                </c:pt>
                <c:pt idx="5">
                  <c:v>-0.7</c:v>
                </c:pt>
                <c:pt idx="6">
                  <c:v>-0.7</c:v>
                </c:pt>
                <c:pt idx="7">
                  <c:v>-0.7</c:v>
                </c:pt>
                <c:pt idx="8">
                  <c:v>-0.7</c:v>
                </c:pt>
                <c:pt idx="9">
                  <c:v>-0.7</c:v>
                </c:pt>
                <c:pt idx="10">
                  <c:v>-0.7</c:v>
                </c:pt>
                <c:pt idx="11">
                  <c:v>-0.7</c:v>
                </c:pt>
                <c:pt idx="12">
                  <c:v>-0.7</c:v>
                </c:pt>
                <c:pt idx="13">
                  <c:v>-0.7</c:v>
                </c:pt>
              </c:numCache>
            </c:numRef>
          </c:val>
          <c:smooth val="0"/>
          <c:extLst xmlns:c16r2="http://schemas.microsoft.com/office/drawing/2015/06/chart">
            <c:ext xmlns:c16="http://schemas.microsoft.com/office/drawing/2014/chart" uri="{C3380CC4-5D6E-409C-BE32-E72D297353CC}">
              <c16:uniqueId val="{00000003-F538-4AD3-AC69-5076E7D54E21}"/>
            </c:ext>
          </c:extLst>
        </c:ser>
        <c:dLbls>
          <c:showLegendKey val="0"/>
          <c:showVal val="0"/>
          <c:showCatName val="0"/>
          <c:showSerName val="0"/>
          <c:showPercent val="0"/>
          <c:showBubbleSize val="0"/>
        </c:dLbls>
        <c:marker val="1"/>
        <c:smooth val="0"/>
        <c:axId val="2141603800"/>
        <c:axId val="2141609832"/>
      </c:lineChart>
      <c:dateAx>
        <c:axId val="2141603800"/>
        <c:scaling>
          <c:orientation val="minMax"/>
        </c:scaling>
        <c:delete val="0"/>
        <c:axPos val="b"/>
        <c:title>
          <c:tx>
            <c:rich>
              <a:bodyPr/>
              <a:lstStyle/>
              <a:p>
                <a:pPr>
                  <a:defRPr sz="1800">
                    <a:solidFill>
                      <a:srgbClr val="A39B71"/>
                    </a:solidFill>
                  </a:defRPr>
                </a:pPr>
                <a:r>
                  <a:rPr lang="de-DE" sz="1800">
                    <a:solidFill>
                      <a:srgbClr val="A39B71"/>
                    </a:solidFill>
                  </a:rPr>
                  <a:t>Monate November 2020 bis Dezember 2021</a:t>
                </a:r>
              </a:p>
            </c:rich>
          </c:tx>
          <c:layout>
            <c:manualLayout>
              <c:xMode val="edge"/>
              <c:yMode val="edge"/>
              <c:x val="0.342693253390719"/>
              <c:y val="0.907416879795396"/>
            </c:manualLayout>
          </c:layout>
          <c:overlay val="0"/>
        </c:title>
        <c:numFmt formatCode="mmm\-yy" sourceLinked="1"/>
        <c:majorTickMark val="none"/>
        <c:minorTickMark val="none"/>
        <c:tickLblPos val="nextTo"/>
        <c:spPr>
          <a:ln>
            <a:solidFill>
              <a:srgbClr val="FF0000"/>
            </a:solidFill>
          </a:ln>
        </c:spPr>
        <c:txPr>
          <a:bodyPr anchor="ctr" anchorCtr="1"/>
          <a:lstStyle/>
          <a:p>
            <a:pPr>
              <a:defRPr sz="1800" b="1" i="0" baseline="68000">
                <a:solidFill>
                  <a:srgbClr val="A39B71"/>
                </a:solidFill>
              </a:defRPr>
            </a:pPr>
            <a:endParaRPr lang="de-DE"/>
          </a:p>
        </c:txPr>
        <c:crossAx val="2141609832"/>
        <c:crosses val="autoZero"/>
        <c:auto val="1"/>
        <c:lblOffset val="100"/>
        <c:baseTimeUnit val="months"/>
      </c:dateAx>
      <c:valAx>
        <c:axId val="2141609832"/>
        <c:scaling>
          <c:orientation val="minMax"/>
        </c:scaling>
        <c:delete val="0"/>
        <c:axPos val="l"/>
        <c:majorGridlines/>
        <c:title>
          <c:tx>
            <c:rich>
              <a:bodyPr rot="-5400000" vert="horz"/>
              <a:lstStyle/>
              <a:p>
                <a:pPr>
                  <a:defRPr sz="1400">
                    <a:solidFill>
                      <a:srgbClr val="A39B71"/>
                    </a:solidFill>
                  </a:defRPr>
                </a:pPr>
                <a:r>
                  <a:rPr lang="de-DE" sz="1400">
                    <a:solidFill>
                      <a:srgbClr val="A39B71"/>
                    </a:solidFill>
                  </a:rPr>
                  <a:t>Veränderung in Prozent</a:t>
                </a:r>
              </a:p>
            </c:rich>
          </c:tx>
          <c:layout>
            <c:manualLayout>
              <c:xMode val="edge"/>
              <c:yMode val="edge"/>
              <c:x val="0.021846807063809"/>
              <c:y val="0.320275489860443"/>
            </c:manualLayout>
          </c:layout>
          <c:overlay val="0"/>
        </c:title>
        <c:numFmt formatCode="0.00%" sourceLinked="1"/>
        <c:majorTickMark val="out"/>
        <c:minorTickMark val="none"/>
        <c:tickLblPos val="nextTo"/>
        <c:crossAx val="2141603800"/>
        <c:crosses val="autoZero"/>
        <c:crossBetween val="between"/>
      </c:valAx>
    </c:plotArea>
    <c:legend>
      <c:legendPos val="r"/>
      <c:legendEntry>
        <c:idx val="0"/>
        <c:delete val="1"/>
      </c:legendEntry>
      <c:layout>
        <c:manualLayout>
          <c:xMode val="edge"/>
          <c:yMode val="edge"/>
          <c:x val="0.821914355578858"/>
          <c:y val="0.819047042196648"/>
          <c:w val="0.137266706803131"/>
          <c:h val="0.121150615788411"/>
        </c:manualLayout>
      </c:layout>
      <c:overlay val="0"/>
    </c:legend>
    <c:plotVisOnly val="1"/>
    <c:dispBlanksAs val="gap"/>
    <c:showDLblsOverMax val="0"/>
  </c:chart>
  <c:spPr>
    <a:ln w="19050" cmpd="sng">
      <a:solidFill>
        <a:srgbClr val="A39B71"/>
      </a:solidFill>
    </a:ln>
  </c:spPr>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rgbClr val="A39B71"/>
                </a:solidFill>
              </a:defRPr>
            </a:pPr>
            <a:r>
              <a:rPr lang="de-DE">
                <a:solidFill>
                  <a:srgbClr val="A39B71"/>
                </a:solidFill>
              </a:rPr>
              <a:t>Jahresumsatzvergleich Januar 2019 bis Dezember 2021</a:t>
            </a:r>
          </a:p>
        </c:rich>
      </c:tx>
      <c:layout/>
      <c:overlay val="0"/>
    </c:title>
    <c:autoTitleDeleted val="0"/>
    <c:plotArea>
      <c:layout/>
      <c:lineChart>
        <c:grouping val="standard"/>
        <c:varyColors val="0"/>
        <c:ser>
          <c:idx val="0"/>
          <c:order val="0"/>
          <c:tx>
            <c:v> Umsatz 2019</c:v>
          </c:tx>
          <c:spPr>
            <a:ln w="28575" cmpd="sng">
              <a:solidFill>
                <a:srgbClr val="008000"/>
              </a:solidFill>
            </a:ln>
          </c:spPr>
          <c:marker>
            <c:symbol val="x"/>
            <c:size val="9"/>
          </c:marker>
          <c:val>
            <c:numRef>
              <c:f>'Zwischenauswertung Umsätze'!$D$12:$O$12</c:f>
              <c:numCache>
                <c:formatCode>_("€"* #,##0.00_);_("€"* \(#,##0.00\);_("€"* "-"??_);_(@_)</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extLst xmlns:c16r2="http://schemas.microsoft.com/office/drawing/2015/06/chart">
            <c:ext xmlns:c16="http://schemas.microsoft.com/office/drawing/2014/chart" uri="{C3380CC4-5D6E-409C-BE32-E72D297353CC}">
              <c16:uniqueId val="{00000000-529F-4B43-A65C-ACAB9117E79D}"/>
            </c:ext>
          </c:extLst>
        </c:ser>
        <c:ser>
          <c:idx val="1"/>
          <c:order val="1"/>
          <c:tx>
            <c:v> Umsatz 2020</c:v>
          </c:tx>
          <c:spPr>
            <a:ln w="28575" cmpd="sng">
              <a:solidFill>
                <a:srgbClr val="000090"/>
              </a:solidFill>
            </a:ln>
          </c:spPr>
          <c:marker>
            <c:symbol val="plus"/>
            <c:size val="9"/>
            <c:spPr>
              <a:noFill/>
              <a:ln>
                <a:solidFill>
                  <a:srgbClr val="000090"/>
                </a:solidFill>
              </a:ln>
            </c:spPr>
          </c:marker>
          <c:val>
            <c:numRef>
              <c:f>'Zwischenauswertung Umsätze'!$D$21:$O$21</c:f>
              <c:numCache>
                <c:formatCode>"€"#,##0.00_);[Red]\("€"#,##0.00\)</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extLst xmlns:c16r2="http://schemas.microsoft.com/office/drawing/2015/06/chart">
            <c:ext xmlns:c16="http://schemas.microsoft.com/office/drawing/2014/chart" uri="{C3380CC4-5D6E-409C-BE32-E72D297353CC}">
              <c16:uniqueId val="{00000001-529F-4B43-A65C-ACAB9117E79D}"/>
            </c:ext>
          </c:extLst>
        </c:ser>
        <c:ser>
          <c:idx val="2"/>
          <c:order val="2"/>
          <c:tx>
            <c:v> Umsatz 2021</c:v>
          </c:tx>
          <c:spPr>
            <a:ln w="28575" cmpd="sng">
              <a:solidFill>
                <a:srgbClr val="0000FF"/>
              </a:solidFill>
            </a:ln>
          </c:spPr>
          <c:marker>
            <c:symbol val="circle"/>
            <c:size val="9"/>
            <c:spPr>
              <a:solidFill>
                <a:schemeClr val="accent1">
                  <a:lumMod val="60000"/>
                  <a:lumOff val="40000"/>
                </a:schemeClr>
              </a:solidFill>
            </c:spPr>
          </c:marker>
          <c:dPt>
            <c:idx val="9"/>
            <c:bubble3D val="0"/>
            <c:spPr>
              <a:ln w="28575" cmpd="sng">
                <a:solidFill>
                  <a:srgbClr val="FF0000"/>
                </a:solidFill>
              </a:ln>
            </c:spPr>
          </c:dPt>
          <c:dPt>
            <c:idx val="10"/>
            <c:bubble3D val="0"/>
            <c:spPr>
              <a:ln w="28575" cmpd="sng">
                <a:solidFill>
                  <a:srgbClr val="FF0000"/>
                </a:solidFill>
              </a:ln>
            </c:spPr>
          </c:dPt>
          <c:dPt>
            <c:idx val="11"/>
            <c:bubble3D val="0"/>
            <c:spPr>
              <a:ln w="28575" cmpd="sng">
                <a:solidFill>
                  <a:srgbClr val="FF0000"/>
                </a:solidFill>
              </a:ln>
            </c:spPr>
          </c:dPt>
          <c:val>
            <c:numRef>
              <c:f>'Zwischenauswertung Umsätze'!$D$30:$O$30</c:f>
              <c:numCache>
                <c:formatCode>"€"#,##0.00_);[Red]\("€"#,##0.00\)</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extLst xmlns:c16r2="http://schemas.microsoft.com/office/drawing/2015/06/chart">
            <c:ext xmlns:c16="http://schemas.microsoft.com/office/drawing/2014/chart" uri="{C3380CC4-5D6E-409C-BE32-E72D297353CC}">
              <c16:uniqueId val="{00000002-529F-4B43-A65C-ACAB9117E79D}"/>
            </c:ext>
          </c:extLst>
        </c:ser>
        <c:ser>
          <c:idx val="3"/>
          <c:order val="3"/>
          <c:tx>
            <c:v> Prognose Q3 2021</c:v>
          </c:tx>
          <c:spPr>
            <a:ln w="28575" cmpd="sng">
              <a:solidFill>
                <a:srgbClr val="FF0000"/>
              </a:solidFill>
            </a:ln>
          </c:spPr>
          <c:val>
            <c:numLit>
              <c:formatCode>General</c:formatCode>
              <c:ptCount val="1"/>
              <c:pt idx="0">
                <c:v>1.0</c:v>
              </c:pt>
            </c:numLit>
          </c:val>
          <c:smooth val="0"/>
        </c:ser>
        <c:dLbls>
          <c:showLegendKey val="0"/>
          <c:showVal val="0"/>
          <c:showCatName val="0"/>
          <c:showSerName val="0"/>
          <c:showPercent val="0"/>
          <c:showBubbleSize val="0"/>
        </c:dLbls>
        <c:hiLowLines>
          <c:spPr>
            <a:ln w="19050" cmpd="sng">
              <a:solidFill>
                <a:srgbClr val="FF0000"/>
              </a:solidFill>
              <a:prstDash val="dash"/>
            </a:ln>
          </c:spPr>
        </c:hiLowLines>
        <c:marker val="1"/>
        <c:smooth val="0"/>
        <c:axId val="2137229352"/>
        <c:axId val="-2114777656"/>
      </c:lineChart>
      <c:catAx>
        <c:axId val="2137229352"/>
        <c:scaling>
          <c:orientation val="minMax"/>
        </c:scaling>
        <c:delete val="0"/>
        <c:axPos val="b"/>
        <c:title>
          <c:tx>
            <c:rich>
              <a:bodyPr/>
              <a:lstStyle/>
              <a:p>
                <a:pPr>
                  <a:defRPr sz="1800">
                    <a:solidFill>
                      <a:srgbClr val="A39B71"/>
                    </a:solidFill>
                  </a:defRPr>
                </a:pPr>
                <a:r>
                  <a:rPr lang="de-DE" sz="1800">
                    <a:solidFill>
                      <a:srgbClr val="A39B71"/>
                    </a:solidFill>
                  </a:rPr>
                  <a:t>Kalendermonat</a:t>
                </a:r>
              </a:p>
            </c:rich>
          </c:tx>
          <c:layout/>
          <c:overlay val="0"/>
        </c:title>
        <c:majorTickMark val="out"/>
        <c:minorTickMark val="none"/>
        <c:tickLblPos val="nextTo"/>
        <c:crossAx val="-2114777656"/>
        <c:crosses val="autoZero"/>
        <c:auto val="1"/>
        <c:lblAlgn val="ctr"/>
        <c:lblOffset val="100"/>
        <c:noMultiLvlLbl val="0"/>
      </c:catAx>
      <c:valAx>
        <c:axId val="-2114777656"/>
        <c:scaling>
          <c:orientation val="minMax"/>
        </c:scaling>
        <c:delete val="0"/>
        <c:axPos val="l"/>
        <c:majorGridlines/>
        <c:title>
          <c:tx>
            <c:rich>
              <a:bodyPr rot="-5400000" vert="horz"/>
              <a:lstStyle/>
              <a:p>
                <a:pPr>
                  <a:defRPr sz="1800">
                    <a:solidFill>
                      <a:srgbClr val="A39B71"/>
                    </a:solidFill>
                  </a:defRPr>
                </a:pPr>
                <a:r>
                  <a:rPr lang="de-DE" sz="1800">
                    <a:solidFill>
                      <a:srgbClr val="A39B71"/>
                    </a:solidFill>
                  </a:rPr>
                  <a:t>Umsatz in Euro</a:t>
                </a:r>
              </a:p>
            </c:rich>
          </c:tx>
          <c:layout>
            <c:manualLayout>
              <c:xMode val="edge"/>
              <c:yMode val="edge"/>
              <c:x val="0.00604534005037783"/>
              <c:y val="0.311333590505798"/>
            </c:manualLayout>
          </c:layout>
          <c:overlay val="0"/>
        </c:title>
        <c:numFmt formatCode="_(&quot;€&quot;* #,##0.00_);_(&quot;€&quot;* \(#,##0.00\);_(&quot;€&quot;* &quot;-&quot;??_);_(@_)" sourceLinked="1"/>
        <c:majorTickMark val="out"/>
        <c:minorTickMark val="none"/>
        <c:tickLblPos val="nextTo"/>
        <c:crossAx val="2137229352"/>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rgbClr val="A39B71"/>
                </a:solidFill>
              </a:defRPr>
            </a:pPr>
            <a:r>
              <a:rPr lang="de-DE">
                <a:solidFill>
                  <a:srgbClr val="A39B71"/>
                </a:solidFill>
              </a:rPr>
              <a:t>Umsatzveränderung vo</a:t>
            </a:r>
            <a:r>
              <a:rPr lang="de-DE" baseline="0">
                <a:solidFill>
                  <a:srgbClr val="A39B71"/>
                </a:solidFill>
              </a:rPr>
              <a:t>n </a:t>
            </a:r>
            <a:r>
              <a:rPr lang="de-DE">
                <a:solidFill>
                  <a:srgbClr val="A39B71"/>
                </a:solidFill>
              </a:rPr>
              <a:t>November 2020 bis Dezember2021 </a:t>
            </a:r>
            <a:r>
              <a:rPr lang="de-DE" sz="1800" b="1" i="0" u="none" strike="noStrike" baseline="0">
                <a:effectLst/>
              </a:rPr>
              <a:t>gegenüber dem </a:t>
            </a:r>
            <a:r>
              <a:rPr lang="de-DE" sz="1800" b="1" i="0" u="none" strike="noStrike" baseline="0">
                <a:solidFill>
                  <a:srgbClr val="FF0000"/>
                </a:solidFill>
                <a:effectLst/>
              </a:rPr>
              <a:t>Durchschnittsumsatz 2019</a:t>
            </a:r>
            <a:r>
              <a:rPr lang="de-DE" sz="1800" b="1" i="0" u="none" strike="noStrike" baseline="0"/>
              <a:t> </a:t>
            </a:r>
            <a:endParaRPr lang="de-DE">
              <a:solidFill>
                <a:srgbClr val="A39B71"/>
              </a:solidFill>
            </a:endParaRPr>
          </a:p>
        </c:rich>
      </c:tx>
      <c:layout>
        <c:manualLayout>
          <c:xMode val="edge"/>
          <c:yMode val="edge"/>
          <c:x val="0.180399665416095"/>
          <c:y val="0.0255754475703325"/>
        </c:manualLayout>
      </c:layout>
      <c:overlay val="0"/>
    </c:title>
    <c:autoTitleDeleted val="0"/>
    <c:plotArea>
      <c:layout>
        <c:manualLayout>
          <c:layoutTarget val="inner"/>
          <c:xMode val="edge"/>
          <c:yMode val="edge"/>
          <c:x val="0.0954448495494483"/>
          <c:y val="0.11875"/>
          <c:w val="0.89690499777022"/>
          <c:h val="0.783333333333333"/>
        </c:manualLayout>
      </c:layout>
      <c:barChart>
        <c:barDir val="col"/>
        <c:grouping val="clustered"/>
        <c:varyColors val="0"/>
        <c:ser>
          <c:idx val="0"/>
          <c:order val="0"/>
          <c:spPr>
            <a:solidFill>
              <a:srgbClr val="00009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'nach Durchschnitt 2019'!$D$5:$Q$5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'nach Durchschnitt 2019'!$D$7:$Q$7</c:f>
              <c:numCache>
                <c:formatCode>0.00%</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extLst xmlns:c16r2="http://schemas.microsoft.com/office/drawing/2015/06/chart">
            <c:ext xmlns:c16="http://schemas.microsoft.com/office/drawing/2014/chart" uri="{C3380CC4-5D6E-409C-BE32-E72D297353CC}">
              <c16:uniqueId val="{00000000-F538-4AD3-AC69-5076E7D54E21}"/>
            </c:ext>
          </c:extLst>
        </c:ser>
        <c:dLbls>
          <c:showLegendKey val="0"/>
          <c:showVal val="0"/>
          <c:showCatName val="0"/>
          <c:showSerName val="0"/>
          <c:showPercent val="0"/>
          <c:showBubbleSize val="0"/>
        </c:dLbls>
        <c:gapWidth val="50"/>
        <c:axId val="-2116528888"/>
        <c:axId val="-2111718936"/>
      </c:barChart>
      <c:lineChart>
        <c:grouping val="standard"/>
        <c:varyColors val="0"/>
        <c:ser>
          <c:idx val="1"/>
          <c:order val="1"/>
          <c:tx>
            <c:v> Schwellenwert 30 %</c:v>
          </c:tx>
          <c:spPr>
            <a:ln w="19050" cmpd="sng">
              <a:solidFill>
                <a:srgbClr val="FF0000"/>
              </a:solidFill>
            </a:ln>
          </c:spPr>
          <c:marker>
            <c:symbol val="none"/>
          </c:marker>
          <c:cat>
            <c:numRef>
              <c:f>'nach Durchschnitt 2019'!$D$5:$Q$5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'nach Durchschnitt 2019'!$C$17:$P$17</c:f>
              <c:numCache>
                <c:formatCode>0%</c:formatCode>
                <c:ptCount val="14"/>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numCache>
            </c:numRef>
          </c:val>
          <c:smooth val="0"/>
          <c:extLst xmlns:c16r2="http://schemas.microsoft.com/office/drawing/2015/06/chart">
            <c:ext xmlns:c16="http://schemas.microsoft.com/office/drawing/2014/chart" uri="{C3380CC4-5D6E-409C-BE32-E72D297353CC}">
              <c16:uniqueId val="{00000001-F538-4AD3-AC69-5076E7D54E21}"/>
            </c:ext>
          </c:extLst>
        </c:ser>
        <c:ser>
          <c:idx val="2"/>
          <c:order val="2"/>
          <c:tx>
            <c:v> Schwellenwert 50 %</c:v>
          </c:tx>
          <c:spPr>
            <a:ln w="19050" cmpd="sng">
              <a:solidFill>
                <a:srgbClr val="0000FF"/>
              </a:solidFill>
            </a:ln>
          </c:spPr>
          <c:marker>
            <c:symbol val="none"/>
          </c:marker>
          <c:cat>
            <c:numRef>
              <c:f>'nach Durchschnitt 2019'!$D$5:$Q$5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'nach Durchschnitt 2019'!$C$18:$P$18</c:f>
              <c:numCache>
                <c:formatCode>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smooth val="0"/>
          <c:extLst xmlns:c16r2="http://schemas.microsoft.com/office/drawing/2015/06/chart">
            <c:ext xmlns:c16="http://schemas.microsoft.com/office/drawing/2014/chart" uri="{C3380CC4-5D6E-409C-BE32-E72D297353CC}">
              <c16:uniqueId val="{00000002-F538-4AD3-AC69-5076E7D54E21}"/>
            </c:ext>
          </c:extLst>
        </c:ser>
        <c:ser>
          <c:idx val="3"/>
          <c:order val="3"/>
          <c:tx>
            <c:v> Schwellenwert 70 %</c:v>
          </c:tx>
          <c:spPr>
            <a:ln w="19050" cmpd="sng">
              <a:solidFill>
                <a:srgbClr val="008000"/>
              </a:solidFill>
            </a:ln>
          </c:spPr>
          <c:marker>
            <c:symbol val="none"/>
          </c:marker>
          <c:cat>
            <c:numRef>
              <c:f>'nach Durchschnitt 2019'!$D$5:$Q$5</c:f>
              <c:numCache>
                <c:formatCode>mmm\-yy</c:formatCode>
                <c:ptCount val="14"/>
                <c:pt idx="0">
                  <c:v>44136.0</c:v>
                </c:pt>
                <c:pt idx="1">
                  <c:v>44166.0</c:v>
                </c:pt>
                <c:pt idx="2">
                  <c:v>44197.0</c:v>
                </c:pt>
                <c:pt idx="3">
                  <c:v>44228.0</c:v>
                </c:pt>
                <c:pt idx="4">
                  <c:v>44256.0</c:v>
                </c:pt>
                <c:pt idx="5">
                  <c:v>44287.0</c:v>
                </c:pt>
                <c:pt idx="6">
                  <c:v>44317.0</c:v>
                </c:pt>
                <c:pt idx="7">
                  <c:v>44348.0</c:v>
                </c:pt>
                <c:pt idx="8">
                  <c:v>44378.0</c:v>
                </c:pt>
                <c:pt idx="9">
                  <c:v>44409.0</c:v>
                </c:pt>
                <c:pt idx="10">
                  <c:v>44440.0</c:v>
                </c:pt>
                <c:pt idx="11">
                  <c:v>44470.0</c:v>
                </c:pt>
                <c:pt idx="12">
                  <c:v>44501.0</c:v>
                </c:pt>
                <c:pt idx="13">
                  <c:v>44531.0</c:v>
                </c:pt>
              </c:numCache>
            </c:numRef>
          </c:cat>
          <c:val>
            <c:numRef>
              <c:f>'nach Durchschnitt 2019'!$C$19:$P$19</c:f>
              <c:numCache>
                <c:formatCode>0%</c:formatCode>
                <c:ptCount val="14"/>
                <c:pt idx="0">
                  <c:v>-0.7</c:v>
                </c:pt>
                <c:pt idx="1">
                  <c:v>-0.7</c:v>
                </c:pt>
                <c:pt idx="2">
                  <c:v>-0.7</c:v>
                </c:pt>
                <c:pt idx="3">
                  <c:v>-0.7</c:v>
                </c:pt>
                <c:pt idx="4">
                  <c:v>-0.7</c:v>
                </c:pt>
                <c:pt idx="5">
                  <c:v>-0.7</c:v>
                </c:pt>
                <c:pt idx="6">
                  <c:v>-0.7</c:v>
                </c:pt>
                <c:pt idx="7">
                  <c:v>-0.7</c:v>
                </c:pt>
                <c:pt idx="8">
                  <c:v>-0.7</c:v>
                </c:pt>
                <c:pt idx="9">
                  <c:v>-0.7</c:v>
                </c:pt>
                <c:pt idx="10">
                  <c:v>-0.7</c:v>
                </c:pt>
                <c:pt idx="11">
                  <c:v>-0.7</c:v>
                </c:pt>
                <c:pt idx="12">
                  <c:v>-0.7</c:v>
                </c:pt>
                <c:pt idx="13">
                  <c:v>-0.7</c:v>
                </c:pt>
              </c:numCache>
            </c:numRef>
          </c:val>
          <c:smooth val="0"/>
          <c:extLst xmlns:c16r2="http://schemas.microsoft.com/office/drawing/2015/06/chart">
            <c:ext xmlns:c16="http://schemas.microsoft.com/office/drawing/2014/chart" uri="{C3380CC4-5D6E-409C-BE32-E72D297353CC}">
              <c16:uniqueId val="{00000003-F538-4AD3-AC69-5076E7D54E21}"/>
            </c:ext>
          </c:extLst>
        </c:ser>
        <c:dLbls>
          <c:showLegendKey val="0"/>
          <c:showVal val="0"/>
          <c:showCatName val="0"/>
          <c:showSerName val="0"/>
          <c:showPercent val="0"/>
          <c:showBubbleSize val="0"/>
        </c:dLbls>
        <c:marker val="1"/>
        <c:smooth val="0"/>
        <c:axId val="-2116528888"/>
        <c:axId val="-2111718936"/>
      </c:lineChart>
      <c:dateAx>
        <c:axId val="-2116528888"/>
        <c:scaling>
          <c:orientation val="minMax"/>
        </c:scaling>
        <c:delete val="0"/>
        <c:axPos val="b"/>
        <c:title>
          <c:tx>
            <c:rich>
              <a:bodyPr/>
              <a:lstStyle/>
              <a:p>
                <a:pPr>
                  <a:defRPr sz="1800">
                    <a:solidFill>
                      <a:srgbClr val="A39B71"/>
                    </a:solidFill>
                  </a:defRPr>
                </a:pPr>
                <a:r>
                  <a:rPr lang="de-DE" sz="1800">
                    <a:solidFill>
                      <a:srgbClr val="A39B71"/>
                    </a:solidFill>
                  </a:rPr>
                  <a:t>Monate November 2020 bis Dezember 2021</a:t>
                </a:r>
              </a:p>
            </c:rich>
          </c:tx>
          <c:layout>
            <c:manualLayout>
              <c:xMode val="edge"/>
              <c:yMode val="edge"/>
              <c:x val="0.342693253390719"/>
              <c:y val="0.907416879795396"/>
            </c:manualLayout>
          </c:layout>
          <c:overlay val="0"/>
        </c:title>
        <c:numFmt formatCode="mmm\-yy" sourceLinked="1"/>
        <c:majorTickMark val="none"/>
        <c:minorTickMark val="none"/>
        <c:tickLblPos val="nextTo"/>
        <c:spPr>
          <a:ln>
            <a:solidFill>
              <a:srgbClr val="FF0000"/>
            </a:solidFill>
          </a:ln>
        </c:spPr>
        <c:txPr>
          <a:bodyPr anchor="ctr" anchorCtr="1"/>
          <a:lstStyle/>
          <a:p>
            <a:pPr>
              <a:defRPr sz="1800" b="1" i="0" baseline="68000">
                <a:solidFill>
                  <a:srgbClr val="A39B71"/>
                </a:solidFill>
              </a:defRPr>
            </a:pPr>
            <a:endParaRPr lang="de-DE"/>
          </a:p>
        </c:txPr>
        <c:crossAx val="-2111718936"/>
        <c:crosses val="autoZero"/>
        <c:auto val="1"/>
        <c:lblOffset val="100"/>
        <c:baseTimeUnit val="months"/>
      </c:dateAx>
      <c:valAx>
        <c:axId val="-2111718936"/>
        <c:scaling>
          <c:orientation val="minMax"/>
        </c:scaling>
        <c:delete val="0"/>
        <c:axPos val="l"/>
        <c:majorGridlines/>
        <c:title>
          <c:tx>
            <c:rich>
              <a:bodyPr rot="-5400000" vert="horz"/>
              <a:lstStyle/>
              <a:p>
                <a:pPr>
                  <a:defRPr sz="1400">
                    <a:solidFill>
                      <a:srgbClr val="A39B71"/>
                    </a:solidFill>
                  </a:defRPr>
                </a:pPr>
                <a:r>
                  <a:rPr lang="de-DE" sz="1400">
                    <a:solidFill>
                      <a:srgbClr val="A39B71"/>
                    </a:solidFill>
                  </a:rPr>
                  <a:t>Veränderung in Prozent</a:t>
                </a:r>
              </a:p>
            </c:rich>
          </c:tx>
          <c:layout>
            <c:manualLayout>
              <c:xMode val="edge"/>
              <c:yMode val="edge"/>
              <c:x val="0.021846807063809"/>
              <c:y val="0.320275489860443"/>
            </c:manualLayout>
          </c:layout>
          <c:overlay val="0"/>
        </c:title>
        <c:numFmt formatCode="0.00%" sourceLinked="1"/>
        <c:majorTickMark val="out"/>
        <c:minorTickMark val="none"/>
        <c:tickLblPos val="nextTo"/>
        <c:crossAx val="-2116528888"/>
        <c:crosses val="autoZero"/>
        <c:crossBetween val="between"/>
      </c:valAx>
    </c:plotArea>
    <c:legend>
      <c:legendPos val="r"/>
      <c:legendEntry>
        <c:idx val="0"/>
        <c:delete val="1"/>
      </c:legendEntry>
      <c:layout>
        <c:manualLayout>
          <c:xMode val="edge"/>
          <c:yMode val="edge"/>
          <c:x val="0.821914355578858"/>
          <c:y val="0.819047042196648"/>
          <c:w val="0.137266706803131"/>
          <c:h val="0.121150615788411"/>
        </c:manualLayout>
      </c:layout>
      <c:overlay val="0"/>
    </c:legend>
    <c:plotVisOnly val="1"/>
    <c:dispBlanksAs val="gap"/>
    <c:showDLblsOverMax val="0"/>
  </c:chart>
  <c:spPr>
    <a:ln w="19050" cmpd="sng">
      <a:solidFill>
        <a:srgbClr val="A39B71"/>
      </a:solidFill>
    </a:ln>
  </c:spPr>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000">
                <a:solidFill>
                  <a:srgbClr val="A39B71"/>
                </a:solidFill>
              </a:defRPr>
            </a:pPr>
            <a:r>
              <a:rPr lang="de-DE" sz="2000">
                <a:solidFill>
                  <a:srgbClr val="A39B71"/>
                </a:solidFill>
              </a:rPr>
              <a:t>Digitalprämie Berlin und Überbrückungshilfe 3</a:t>
            </a:r>
          </a:p>
        </c:rich>
      </c:tx>
      <c:layout/>
      <c:overlay val="0"/>
    </c:title>
    <c:autoTitleDeleted val="0"/>
    <c:plotArea>
      <c:layout>
        <c:manualLayout>
          <c:layoutTarget val="inner"/>
          <c:xMode val="edge"/>
          <c:yMode val="edge"/>
          <c:x val="0.221636840849439"/>
          <c:y val="0.10412147505423"/>
          <c:w val="0.551602313079849"/>
          <c:h val="0.764974806565665"/>
        </c:manualLayout>
      </c:layout>
      <c:lineChart>
        <c:grouping val="standard"/>
        <c:varyColors val="0"/>
        <c:ser>
          <c:idx val="0"/>
          <c:order val="0"/>
          <c:tx>
            <c:v>100 % Linie</c:v>
          </c:tx>
          <c:spPr>
            <a:ln>
              <a:solidFill>
                <a:srgbClr val="A39B71"/>
              </a:solidFill>
            </a:ln>
          </c:spPr>
          <c:marker>
            <c:symbol val="none"/>
          </c:marker>
          <c:val>
            <c:numRef>
              <c:f>'Schaubild Investitionszuschuss'!$B$9:$B$33</c:f>
              <c:numCache>
                <c:formatCode>#,##0.00\ "€";[Red]#,##0.00\ "€"</c:formatCode>
                <c:ptCount val="25"/>
                <c:pt idx="0">
                  <c:v>1000.0</c:v>
                </c:pt>
                <c:pt idx="1">
                  <c:v>2000.0</c:v>
                </c:pt>
                <c:pt idx="2">
                  <c:v>3000.0</c:v>
                </c:pt>
                <c:pt idx="3">
                  <c:v>4000.0</c:v>
                </c:pt>
                <c:pt idx="4">
                  <c:v>5000.0</c:v>
                </c:pt>
                <c:pt idx="5">
                  <c:v>6000.0</c:v>
                </c:pt>
                <c:pt idx="6">
                  <c:v>7000.0</c:v>
                </c:pt>
                <c:pt idx="7">
                  <c:v>8000.0</c:v>
                </c:pt>
                <c:pt idx="8">
                  <c:v>9000.0</c:v>
                </c:pt>
                <c:pt idx="9">
                  <c:v>10000.0</c:v>
                </c:pt>
                <c:pt idx="10">
                  <c:v>11000.0</c:v>
                </c:pt>
                <c:pt idx="11">
                  <c:v>12000.0</c:v>
                </c:pt>
                <c:pt idx="12">
                  <c:v>13000.0</c:v>
                </c:pt>
                <c:pt idx="13">
                  <c:v>14000.0</c:v>
                </c:pt>
                <c:pt idx="14">
                  <c:v>15000.0</c:v>
                </c:pt>
                <c:pt idx="15">
                  <c:v>16000.0</c:v>
                </c:pt>
                <c:pt idx="16">
                  <c:v>17000.0</c:v>
                </c:pt>
                <c:pt idx="17">
                  <c:v>18000.0</c:v>
                </c:pt>
                <c:pt idx="18">
                  <c:v>19000.0</c:v>
                </c:pt>
                <c:pt idx="19">
                  <c:v>20000.0</c:v>
                </c:pt>
                <c:pt idx="20">
                  <c:v>21000.0</c:v>
                </c:pt>
                <c:pt idx="21">
                  <c:v>22000.0</c:v>
                </c:pt>
                <c:pt idx="22">
                  <c:v>23000.0</c:v>
                </c:pt>
                <c:pt idx="23">
                  <c:v>24000.0</c:v>
                </c:pt>
                <c:pt idx="24">
                  <c:v>25000.0</c:v>
                </c:pt>
              </c:numCache>
            </c:numRef>
          </c:val>
          <c:smooth val="0"/>
          <c:extLst xmlns:c16r2="http://schemas.microsoft.com/office/drawing/2015/06/chart">
            <c:ext xmlns:c16="http://schemas.microsoft.com/office/drawing/2014/chart" uri="{C3380CC4-5D6E-409C-BE32-E72D297353CC}">
              <c16:uniqueId val="{00000000-5FA5-4256-A785-CC7CCA94B4BA}"/>
            </c:ext>
          </c:extLst>
        </c:ser>
        <c:ser>
          <c:idx val="1"/>
          <c:order val="1"/>
          <c:tx>
            <c:v>Digitalprämie</c:v>
          </c:tx>
          <c:spPr>
            <a:ln>
              <a:solidFill>
                <a:srgbClr val="660066"/>
              </a:solidFill>
            </a:ln>
          </c:spPr>
          <c:marker>
            <c:symbol val="none"/>
          </c:marker>
          <c:val>
            <c:numRef>
              <c:f>'Schaubild Investitionszuschuss'!$D$9:$D$33</c:f>
              <c:numCache>
                <c:formatCode>#,##0.00\ "€";[Red]#,##0.00\ "€"</c:formatCode>
                <c:ptCount val="25"/>
                <c:pt idx="0">
                  <c:v>0.0</c:v>
                </c:pt>
                <c:pt idx="1">
                  <c:v>1000.0</c:v>
                </c:pt>
                <c:pt idx="2">
                  <c:v>1500.0</c:v>
                </c:pt>
                <c:pt idx="3">
                  <c:v>2000.0</c:v>
                </c:pt>
                <c:pt idx="4">
                  <c:v>2500.0</c:v>
                </c:pt>
                <c:pt idx="5">
                  <c:v>3000.0</c:v>
                </c:pt>
                <c:pt idx="6">
                  <c:v>3500.0</c:v>
                </c:pt>
                <c:pt idx="7">
                  <c:v>4000.0</c:v>
                </c:pt>
                <c:pt idx="8">
                  <c:v>4500.0</c:v>
                </c:pt>
                <c:pt idx="9">
                  <c:v>5000.0</c:v>
                </c:pt>
                <c:pt idx="10">
                  <c:v>5500.0</c:v>
                </c:pt>
                <c:pt idx="11">
                  <c:v>6000.0</c:v>
                </c:pt>
                <c:pt idx="12">
                  <c:v>6500.0</c:v>
                </c:pt>
                <c:pt idx="13">
                  <c:v>7000.0</c:v>
                </c:pt>
                <c:pt idx="14">
                  <c:v>7000.0</c:v>
                </c:pt>
                <c:pt idx="15">
                  <c:v>7000.0</c:v>
                </c:pt>
                <c:pt idx="16">
                  <c:v>7000.0</c:v>
                </c:pt>
                <c:pt idx="17">
                  <c:v>7000.0</c:v>
                </c:pt>
                <c:pt idx="18">
                  <c:v>7000.0</c:v>
                </c:pt>
                <c:pt idx="19">
                  <c:v>7000.0</c:v>
                </c:pt>
                <c:pt idx="20">
                  <c:v>7000.0</c:v>
                </c:pt>
                <c:pt idx="21">
                  <c:v>7000.0</c:v>
                </c:pt>
                <c:pt idx="22">
                  <c:v>7000.0</c:v>
                </c:pt>
                <c:pt idx="23">
                  <c:v>7000.0</c:v>
                </c:pt>
                <c:pt idx="24">
                  <c:v>7000.0</c:v>
                </c:pt>
              </c:numCache>
            </c:numRef>
          </c:val>
          <c:smooth val="0"/>
          <c:extLst xmlns:c16r2="http://schemas.microsoft.com/office/drawing/2015/06/chart">
            <c:ext xmlns:c16="http://schemas.microsoft.com/office/drawing/2014/chart" uri="{C3380CC4-5D6E-409C-BE32-E72D297353CC}">
              <c16:uniqueId val="{00000001-5FA5-4256-A785-CC7CCA94B4BA}"/>
            </c:ext>
          </c:extLst>
        </c:ser>
        <c:ser>
          <c:idx val="2"/>
          <c:order val="2"/>
          <c:tx>
            <c:v>40 % Zuschuss</c:v>
          </c:tx>
          <c:spPr>
            <a:ln w="76200" cmpd="sng">
              <a:solidFill>
                <a:srgbClr val="FF0000"/>
              </a:solidFill>
            </a:ln>
          </c:spPr>
          <c:marker>
            <c:symbol val="none"/>
          </c:marker>
          <c:val>
            <c:numRef>
              <c:f>'Schaubild Investitionszuschuss'!$H$9:$H$33</c:f>
              <c:numCache>
                <c:formatCode>#,##0.00\ "€";[Red]#,##0.00\ "€"</c:formatCode>
                <c:ptCount val="25"/>
                <c:pt idx="0">
                  <c:v>400.0</c:v>
                </c:pt>
                <c:pt idx="1">
                  <c:v>800.0</c:v>
                </c:pt>
                <c:pt idx="2">
                  <c:v>1200.0</c:v>
                </c:pt>
                <c:pt idx="3">
                  <c:v>1600.0</c:v>
                </c:pt>
                <c:pt idx="4">
                  <c:v>2000.0</c:v>
                </c:pt>
                <c:pt idx="5">
                  <c:v>2400.0</c:v>
                </c:pt>
                <c:pt idx="6">
                  <c:v>2800.0</c:v>
                </c:pt>
                <c:pt idx="7">
                  <c:v>3200.0</c:v>
                </c:pt>
                <c:pt idx="8">
                  <c:v>3600.0</c:v>
                </c:pt>
                <c:pt idx="9">
                  <c:v>4000.0</c:v>
                </c:pt>
                <c:pt idx="10">
                  <c:v>4400.0</c:v>
                </c:pt>
                <c:pt idx="11">
                  <c:v>4800.0</c:v>
                </c:pt>
                <c:pt idx="12">
                  <c:v>5200.0</c:v>
                </c:pt>
                <c:pt idx="13">
                  <c:v>5600.0</c:v>
                </c:pt>
                <c:pt idx="14">
                  <c:v>6000.0</c:v>
                </c:pt>
                <c:pt idx="15">
                  <c:v>6400.0</c:v>
                </c:pt>
                <c:pt idx="16">
                  <c:v>6800.0</c:v>
                </c:pt>
                <c:pt idx="17">
                  <c:v>7200.0</c:v>
                </c:pt>
                <c:pt idx="18">
                  <c:v>7600.0</c:v>
                </c:pt>
                <c:pt idx="19">
                  <c:v>8000.0</c:v>
                </c:pt>
                <c:pt idx="20">
                  <c:v>8000.0</c:v>
                </c:pt>
                <c:pt idx="21">
                  <c:v>8000.0</c:v>
                </c:pt>
                <c:pt idx="22">
                  <c:v>8000.0</c:v>
                </c:pt>
                <c:pt idx="23">
                  <c:v>8000.0</c:v>
                </c:pt>
                <c:pt idx="24">
                  <c:v>8000.0</c:v>
                </c:pt>
              </c:numCache>
            </c:numRef>
          </c:val>
          <c:smooth val="0"/>
          <c:extLst xmlns:c16r2="http://schemas.microsoft.com/office/drawing/2015/06/chart">
            <c:ext xmlns:c16="http://schemas.microsoft.com/office/drawing/2014/chart" uri="{C3380CC4-5D6E-409C-BE32-E72D297353CC}">
              <c16:uniqueId val="{00000002-5FA5-4256-A785-CC7CCA94B4BA}"/>
            </c:ext>
          </c:extLst>
        </c:ser>
        <c:ser>
          <c:idx val="3"/>
          <c:order val="3"/>
          <c:tx>
            <c:v>60 % Zuschuss</c:v>
          </c:tx>
          <c:spPr>
            <a:ln w="76200" cmpd="sng">
              <a:solidFill>
                <a:srgbClr val="008000"/>
              </a:solidFill>
            </a:ln>
          </c:spPr>
          <c:marker>
            <c:symbol val="none"/>
          </c:marker>
          <c:val>
            <c:numRef>
              <c:f>'Schaubild Investitionszuschuss'!$I$9:$I$33</c:f>
              <c:numCache>
                <c:formatCode>#,##0.00\ "€";[Red]#,##0.00\ "€"</c:formatCode>
                <c:ptCount val="25"/>
                <c:pt idx="0">
                  <c:v>600.0</c:v>
                </c:pt>
                <c:pt idx="1">
                  <c:v>1200.0</c:v>
                </c:pt>
                <c:pt idx="2">
                  <c:v>1800.0</c:v>
                </c:pt>
                <c:pt idx="3">
                  <c:v>2400.0</c:v>
                </c:pt>
                <c:pt idx="4">
                  <c:v>3000.0</c:v>
                </c:pt>
                <c:pt idx="5">
                  <c:v>3600.0</c:v>
                </c:pt>
                <c:pt idx="6">
                  <c:v>4200.0</c:v>
                </c:pt>
                <c:pt idx="7">
                  <c:v>4800.0</c:v>
                </c:pt>
                <c:pt idx="8">
                  <c:v>5400.0</c:v>
                </c:pt>
                <c:pt idx="9">
                  <c:v>6000.0</c:v>
                </c:pt>
                <c:pt idx="10">
                  <c:v>6600.0</c:v>
                </c:pt>
                <c:pt idx="11">
                  <c:v>7200.0</c:v>
                </c:pt>
                <c:pt idx="12">
                  <c:v>7800.0</c:v>
                </c:pt>
                <c:pt idx="13">
                  <c:v>8400.0</c:v>
                </c:pt>
                <c:pt idx="14">
                  <c:v>9000.0</c:v>
                </c:pt>
                <c:pt idx="15">
                  <c:v>9600.0</c:v>
                </c:pt>
                <c:pt idx="16">
                  <c:v>10200.0</c:v>
                </c:pt>
                <c:pt idx="17">
                  <c:v>10800.0</c:v>
                </c:pt>
                <c:pt idx="18">
                  <c:v>11400.0</c:v>
                </c:pt>
                <c:pt idx="19">
                  <c:v>12000.0</c:v>
                </c:pt>
                <c:pt idx="20">
                  <c:v>12000.0</c:v>
                </c:pt>
                <c:pt idx="21">
                  <c:v>12000.0</c:v>
                </c:pt>
                <c:pt idx="22">
                  <c:v>12000.0</c:v>
                </c:pt>
                <c:pt idx="23">
                  <c:v>12000.0</c:v>
                </c:pt>
                <c:pt idx="24">
                  <c:v>12000.0</c:v>
                </c:pt>
              </c:numCache>
            </c:numRef>
          </c:val>
          <c:smooth val="0"/>
          <c:extLst xmlns:c16r2="http://schemas.microsoft.com/office/drawing/2015/06/chart">
            <c:ext xmlns:c16="http://schemas.microsoft.com/office/drawing/2014/chart" uri="{C3380CC4-5D6E-409C-BE32-E72D297353CC}">
              <c16:uniqueId val="{00000003-5FA5-4256-A785-CC7CCA94B4BA}"/>
            </c:ext>
          </c:extLst>
        </c:ser>
        <c:ser>
          <c:idx val="4"/>
          <c:order val="4"/>
          <c:tx>
            <c:v>100 % Zuschuss</c:v>
          </c:tx>
          <c:spPr>
            <a:ln w="76200" cmpd="sng">
              <a:solidFill>
                <a:srgbClr val="000090"/>
              </a:solidFill>
            </a:ln>
          </c:spPr>
          <c:marker>
            <c:symbol val="none"/>
          </c:marker>
          <c:val>
            <c:numRef>
              <c:f>'Schaubild Investitionszuschuss'!$J$9:$J$33</c:f>
              <c:numCache>
                <c:formatCode>#,##0.00\ "€";[Red]#,##0.00\ "€"</c:formatCode>
                <c:ptCount val="25"/>
                <c:pt idx="0">
                  <c:v>1000.0</c:v>
                </c:pt>
                <c:pt idx="1">
                  <c:v>2000.0</c:v>
                </c:pt>
                <c:pt idx="2">
                  <c:v>3000.0</c:v>
                </c:pt>
                <c:pt idx="3">
                  <c:v>4000.0</c:v>
                </c:pt>
                <c:pt idx="4">
                  <c:v>5000.0</c:v>
                </c:pt>
                <c:pt idx="5">
                  <c:v>6000.0</c:v>
                </c:pt>
                <c:pt idx="6">
                  <c:v>7000.0</c:v>
                </c:pt>
                <c:pt idx="7">
                  <c:v>8000.0</c:v>
                </c:pt>
                <c:pt idx="8">
                  <c:v>9000.0</c:v>
                </c:pt>
                <c:pt idx="9">
                  <c:v>10000.0</c:v>
                </c:pt>
                <c:pt idx="10">
                  <c:v>11000.0</c:v>
                </c:pt>
                <c:pt idx="11">
                  <c:v>12000.0</c:v>
                </c:pt>
                <c:pt idx="12">
                  <c:v>13000.0</c:v>
                </c:pt>
                <c:pt idx="13">
                  <c:v>14000.0</c:v>
                </c:pt>
                <c:pt idx="14">
                  <c:v>15000.0</c:v>
                </c:pt>
                <c:pt idx="15">
                  <c:v>16000.0</c:v>
                </c:pt>
                <c:pt idx="16">
                  <c:v>17000.0</c:v>
                </c:pt>
                <c:pt idx="17">
                  <c:v>18000.0</c:v>
                </c:pt>
                <c:pt idx="18">
                  <c:v>19000.0</c:v>
                </c:pt>
                <c:pt idx="19">
                  <c:v>20000.0</c:v>
                </c:pt>
                <c:pt idx="20">
                  <c:v>20000.0</c:v>
                </c:pt>
                <c:pt idx="21">
                  <c:v>20000.0</c:v>
                </c:pt>
                <c:pt idx="22">
                  <c:v>20000.0</c:v>
                </c:pt>
                <c:pt idx="23">
                  <c:v>20000.0</c:v>
                </c:pt>
                <c:pt idx="24">
                  <c:v>20000.0</c:v>
                </c:pt>
              </c:numCache>
            </c:numRef>
          </c:val>
          <c:smooth val="0"/>
          <c:extLst xmlns:c16r2="http://schemas.microsoft.com/office/drawing/2015/06/chart">
            <c:ext xmlns:c16="http://schemas.microsoft.com/office/drawing/2014/chart" uri="{C3380CC4-5D6E-409C-BE32-E72D297353CC}">
              <c16:uniqueId val="{00000004-5FA5-4256-A785-CC7CCA94B4BA}"/>
            </c:ext>
          </c:extLst>
        </c:ser>
        <c:dLbls>
          <c:showLegendKey val="0"/>
          <c:showVal val="0"/>
          <c:showCatName val="0"/>
          <c:showSerName val="0"/>
          <c:showPercent val="0"/>
          <c:showBubbleSize val="0"/>
        </c:dLbls>
        <c:marker val="1"/>
        <c:smooth val="0"/>
        <c:axId val="2133715416"/>
        <c:axId val="2133721176"/>
      </c:lineChart>
      <c:catAx>
        <c:axId val="2133715416"/>
        <c:scaling>
          <c:orientation val="minMax"/>
        </c:scaling>
        <c:delete val="0"/>
        <c:axPos val="b"/>
        <c:title>
          <c:tx>
            <c:rich>
              <a:bodyPr/>
              <a:lstStyle/>
              <a:p>
                <a:pPr>
                  <a:defRPr sz="2000">
                    <a:solidFill>
                      <a:srgbClr val="A39B71"/>
                    </a:solidFill>
                  </a:defRPr>
                </a:pPr>
                <a:r>
                  <a:rPr lang="de-DE" sz="2000">
                    <a:solidFill>
                      <a:srgbClr val="A39B71"/>
                    </a:solidFill>
                  </a:rPr>
                  <a:t>Investition in Tausend Euro</a:t>
                </a:r>
              </a:p>
            </c:rich>
          </c:tx>
          <c:layout/>
          <c:overlay val="0"/>
        </c:title>
        <c:majorTickMark val="out"/>
        <c:minorTickMark val="none"/>
        <c:tickLblPos val="nextTo"/>
        <c:crossAx val="2133721176"/>
        <c:crosses val="autoZero"/>
        <c:auto val="0"/>
        <c:lblAlgn val="ctr"/>
        <c:lblOffset val="100"/>
        <c:tickLblSkip val="1"/>
        <c:tickMarkSkip val="1"/>
        <c:noMultiLvlLbl val="0"/>
      </c:catAx>
      <c:valAx>
        <c:axId val="2133721176"/>
        <c:scaling>
          <c:orientation val="minMax"/>
        </c:scaling>
        <c:delete val="0"/>
        <c:axPos val="l"/>
        <c:majorGridlines/>
        <c:title>
          <c:tx>
            <c:rich>
              <a:bodyPr rot="0" vert="horz"/>
              <a:lstStyle/>
              <a:p>
                <a:pPr>
                  <a:defRPr sz="2000">
                    <a:solidFill>
                      <a:srgbClr val="A39B71"/>
                    </a:solidFill>
                  </a:defRPr>
                </a:pPr>
                <a:r>
                  <a:rPr lang="de-DE" sz="2000">
                    <a:solidFill>
                      <a:srgbClr val="A39B71"/>
                    </a:solidFill>
                  </a:rPr>
                  <a:t>Zuschuss</a:t>
                </a:r>
              </a:p>
            </c:rich>
          </c:tx>
          <c:layout>
            <c:manualLayout>
              <c:xMode val="edge"/>
              <c:yMode val="edge"/>
              <c:x val="0.0141066992294412"/>
              <c:y val="0.643685244333612"/>
            </c:manualLayout>
          </c:layout>
          <c:overlay val="0"/>
        </c:title>
        <c:numFmt formatCode="#,##0.00\ &quot;€&quot;;[Red]#,##0.00\ &quot;€&quot;" sourceLinked="1"/>
        <c:majorTickMark val="out"/>
        <c:minorTickMark val="none"/>
        <c:tickLblPos val="nextTo"/>
        <c:crossAx val="2133715416"/>
        <c:crossesAt val="1.0"/>
        <c:crossBetween val="between"/>
      </c:valAx>
    </c:plotArea>
    <c:legend>
      <c:legendPos val="r"/>
      <c:layout/>
      <c:overlay val="0"/>
      <c:spPr>
        <a:ln w="76200"/>
      </c:spPr>
      <c:txPr>
        <a:bodyPr/>
        <a:lstStyle/>
        <a:p>
          <a:pPr rtl="0">
            <a:defRPr/>
          </a:pPr>
          <a:endParaRPr lang="de-DE"/>
        </a:p>
      </c:txPr>
    </c:legend>
    <c:plotVisOnly val="1"/>
    <c:dispBlanksAs val="gap"/>
    <c:showDLblsOverMax val="0"/>
  </c:chart>
  <c:spPr>
    <a:ln>
      <a:solidFill>
        <a:srgbClr val="A39B71"/>
      </a:solidFill>
    </a:ln>
  </c:spPr>
  <c:printSettings>
    <c:headerFooter/>
    <c:pageMargins b="1.0" l="0.75" r="0.75" t="1.0" header="0.5" footer="0.5"/>
    <c:pageSetup paperSize="9" orientation="portrait" horizontalDpi="-4" verticalDpi="-4"/>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de-DE" sz="2000">
                <a:solidFill>
                  <a:srgbClr val="A39B71"/>
                </a:solidFill>
              </a:rPr>
              <a:t>Digitalprämie Berlin und Überbrückungshilfe 3</a:t>
            </a:r>
          </a:p>
        </c:rich>
      </c:tx>
      <c:layout>
        <c:manualLayout>
          <c:xMode val="edge"/>
          <c:yMode val="edge"/>
          <c:x val="0.142287828479271"/>
          <c:y val="0.0189075630252101"/>
        </c:manualLayout>
      </c:layout>
      <c:overlay val="0"/>
    </c:title>
    <c:autoTitleDeleted val="0"/>
    <c:plotArea>
      <c:layout>
        <c:manualLayout>
          <c:layoutTarget val="inner"/>
          <c:xMode val="edge"/>
          <c:yMode val="edge"/>
          <c:x val="0.179923346931031"/>
          <c:y val="0.100840336134454"/>
          <c:w val="0.601260854441387"/>
          <c:h val="0.772381062661285"/>
        </c:manualLayout>
      </c:layout>
      <c:barChart>
        <c:barDir val="col"/>
        <c:grouping val="stacked"/>
        <c:varyColors val="0"/>
        <c:ser>
          <c:idx val="2"/>
          <c:order val="2"/>
          <c:tx>
            <c:strRef>
              <c:f>'Schaubild Investitionszuschuss'!$R$7</c:f>
              <c:strCache>
                <c:ptCount val="1"/>
                <c:pt idx="0">
                  <c:v>Zuschuss 40 %</c:v>
                </c:pt>
              </c:strCache>
            </c:strRef>
          </c:tx>
          <c:spPr>
            <a:solidFill>
              <a:srgbClr val="008000"/>
            </a:solidFill>
            <a:ln w="76200" cmpd="sng">
              <a:solidFill>
                <a:srgbClr val="FF0000"/>
              </a:solidFill>
            </a:ln>
          </c:spPr>
          <c:invertIfNegative val="0"/>
          <c:val>
            <c:numRef>
              <c:f>'Schaubild Investitionszuschuss'!$R$8:$R$33</c:f>
              <c:numCache>
                <c:formatCode>#,##0.00\ "€";[Red]#,##0.00\ "€"</c:formatCode>
                <c:ptCount val="26"/>
                <c:pt idx="1">
                  <c:v>400.0</c:v>
                </c:pt>
                <c:pt idx="2">
                  <c:v>800.0</c:v>
                </c:pt>
                <c:pt idx="3">
                  <c:v>1200.0</c:v>
                </c:pt>
                <c:pt idx="4">
                  <c:v>1600.0</c:v>
                </c:pt>
                <c:pt idx="5">
                  <c:v>2000.0</c:v>
                </c:pt>
                <c:pt idx="6">
                  <c:v>2400.0</c:v>
                </c:pt>
                <c:pt idx="7">
                  <c:v>2800.0</c:v>
                </c:pt>
                <c:pt idx="8">
                  <c:v>3200.0</c:v>
                </c:pt>
                <c:pt idx="9">
                  <c:v>3600.0</c:v>
                </c:pt>
                <c:pt idx="10">
                  <c:v>4000.0</c:v>
                </c:pt>
                <c:pt idx="11">
                  <c:v>4400.0</c:v>
                </c:pt>
                <c:pt idx="12">
                  <c:v>4800.0</c:v>
                </c:pt>
                <c:pt idx="13">
                  <c:v>5200.0</c:v>
                </c:pt>
                <c:pt idx="14">
                  <c:v>5600.0</c:v>
                </c:pt>
                <c:pt idx="15">
                  <c:v>6000.0</c:v>
                </c:pt>
                <c:pt idx="16">
                  <c:v>6400.0</c:v>
                </c:pt>
                <c:pt idx="17">
                  <c:v>6800.0</c:v>
                </c:pt>
                <c:pt idx="18">
                  <c:v>7200.0</c:v>
                </c:pt>
                <c:pt idx="19">
                  <c:v>7600.0</c:v>
                </c:pt>
                <c:pt idx="20">
                  <c:v>8000.0</c:v>
                </c:pt>
                <c:pt idx="21">
                  <c:v>8000.0</c:v>
                </c:pt>
                <c:pt idx="22">
                  <c:v>8000.0</c:v>
                </c:pt>
                <c:pt idx="23">
                  <c:v>8000.0</c:v>
                </c:pt>
                <c:pt idx="24">
                  <c:v>8000.0</c:v>
                </c:pt>
                <c:pt idx="25">
                  <c:v>8000.0</c:v>
                </c:pt>
              </c:numCache>
            </c:numRef>
          </c:val>
          <c:extLst xmlns:c16r2="http://schemas.microsoft.com/office/drawing/2015/06/chart">
            <c:ext xmlns:c16="http://schemas.microsoft.com/office/drawing/2014/chart" uri="{C3380CC4-5D6E-409C-BE32-E72D297353CC}">
              <c16:uniqueId val="{00000000-B13A-44D6-93FC-C6FEA13285F0}"/>
            </c:ext>
          </c:extLst>
        </c:ser>
        <c:ser>
          <c:idx val="3"/>
          <c:order val="3"/>
          <c:tx>
            <c:strRef>
              <c:f>'Schaubild Investitionszuschuss'!$S$7</c:f>
              <c:strCache>
                <c:ptCount val="1"/>
                <c:pt idx="0">
                  <c:v>Zuschuss 60 %</c:v>
                </c:pt>
              </c:strCache>
            </c:strRef>
          </c:tx>
          <c:spPr>
            <a:solidFill>
              <a:srgbClr val="FF0000"/>
            </a:solidFill>
            <a:ln w="76200" cmpd="sng">
              <a:solidFill>
                <a:srgbClr val="008000"/>
              </a:solidFill>
            </a:ln>
          </c:spPr>
          <c:invertIfNegative val="0"/>
          <c:val>
            <c:numRef>
              <c:f>'Schaubild Investitionszuschuss'!$S$8:$S$33</c:f>
              <c:numCache>
                <c:formatCode>#,##0.00\ "€";[Red]#,##0.00\ "€"</c:formatCode>
                <c:ptCount val="26"/>
                <c:pt idx="1">
                  <c:v>200.0</c:v>
                </c:pt>
                <c:pt idx="2">
                  <c:v>400.0</c:v>
                </c:pt>
                <c:pt idx="3">
                  <c:v>600.0</c:v>
                </c:pt>
                <c:pt idx="4">
                  <c:v>800.0</c:v>
                </c:pt>
                <c:pt idx="5">
                  <c:v>1000.0</c:v>
                </c:pt>
                <c:pt idx="6">
                  <c:v>1200.0</c:v>
                </c:pt>
                <c:pt idx="7">
                  <c:v>1400.0</c:v>
                </c:pt>
                <c:pt idx="8">
                  <c:v>1600.0</c:v>
                </c:pt>
                <c:pt idx="9">
                  <c:v>1800.0</c:v>
                </c:pt>
                <c:pt idx="10">
                  <c:v>2000.0</c:v>
                </c:pt>
                <c:pt idx="11">
                  <c:v>2200.0</c:v>
                </c:pt>
                <c:pt idx="12">
                  <c:v>2400.0</c:v>
                </c:pt>
                <c:pt idx="13">
                  <c:v>2600.0</c:v>
                </c:pt>
                <c:pt idx="14">
                  <c:v>2800.0</c:v>
                </c:pt>
                <c:pt idx="15">
                  <c:v>3000.0</c:v>
                </c:pt>
                <c:pt idx="16">
                  <c:v>3200.0</c:v>
                </c:pt>
                <c:pt idx="17">
                  <c:v>3400.0</c:v>
                </c:pt>
                <c:pt idx="18">
                  <c:v>3600.0</c:v>
                </c:pt>
                <c:pt idx="19">
                  <c:v>3800.0</c:v>
                </c:pt>
                <c:pt idx="20">
                  <c:v>4000.0</c:v>
                </c:pt>
                <c:pt idx="21">
                  <c:v>4000.0</c:v>
                </c:pt>
                <c:pt idx="22">
                  <c:v>4000.0</c:v>
                </c:pt>
                <c:pt idx="23">
                  <c:v>4000.0</c:v>
                </c:pt>
                <c:pt idx="24">
                  <c:v>4000.0</c:v>
                </c:pt>
                <c:pt idx="25">
                  <c:v>4000.0</c:v>
                </c:pt>
              </c:numCache>
            </c:numRef>
          </c:val>
          <c:extLst xmlns:c16r2="http://schemas.microsoft.com/office/drawing/2015/06/chart">
            <c:ext xmlns:c16="http://schemas.microsoft.com/office/drawing/2014/chart" uri="{C3380CC4-5D6E-409C-BE32-E72D297353CC}">
              <c16:uniqueId val="{00000001-B13A-44D6-93FC-C6FEA13285F0}"/>
            </c:ext>
          </c:extLst>
        </c:ser>
        <c:ser>
          <c:idx val="4"/>
          <c:order val="4"/>
          <c:tx>
            <c:strRef>
              <c:f>'Schaubild Investitionszuschuss'!$T$7</c:f>
              <c:strCache>
                <c:ptCount val="1"/>
                <c:pt idx="0">
                  <c:v>Zuschuss 90 %</c:v>
                </c:pt>
              </c:strCache>
            </c:strRef>
          </c:tx>
          <c:spPr>
            <a:solidFill>
              <a:srgbClr val="000090"/>
            </a:solidFill>
            <a:ln w="76200" cmpd="sng">
              <a:solidFill>
                <a:srgbClr val="000090"/>
              </a:solidFill>
            </a:ln>
          </c:spPr>
          <c:invertIfNegative val="0"/>
          <c:val>
            <c:numRef>
              <c:f>'Schaubild Investitionszuschuss'!$T$8:$T$33</c:f>
              <c:numCache>
                <c:formatCode>#,##0.00\ "€";[Red]#,##0.00\ "€"</c:formatCode>
                <c:ptCount val="26"/>
                <c:pt idx="1">
                  <c:v>400.0</c:v>
                </c:pt>
                <c:pt idx="2">
                  <c:v>800.0</c:v>
                </c:pt>
                <c:pt idx="3">
                  <c:v>1200.0</c:v>
                </c:pt>
                <c:pt idx="4">
                  <c:v>1600.0</c:v>
                </c:pt>
                <c:pt idx="5">
                  <c:v>2000.0</c:v>
                </c:pt>
                <c:pt idx="6">
                  <c:v>2400.0</c:v>
                </c:pt>
                <c:pt idx="7">
                  <c:v>2800.0</c:v>
                </c:pt>
                <c:pt idx="8">
                  <c:v>3200.0</c:v>
                </c:pt>
                <c:pt idx="9">
                  <c:v>3600.0</c:v>
                </c:pt>
                <c:pt idx="10">
                  <c:v>4000.0</c:v>
                </c:pt>
                <c:pt idx="11">
                  <c:v>4400.0</c:v>
                </c:pt>
                <c:pt idx="12">
                  <c:v>4800.0</c:v>
                </c:pt>
                <c:pt idx="13">
                  <c:v>5200.0</c:v>
                </c:pt>
                <c:pt idx="14">
                  <c:v>5600.0</c:v>
                </c:pt>
                <c:pt idx="15">
                  <c:v>6000.0</c:v>
                </c:pt>
                <c:pt idx="16">
                  <c:v>6400.0</c:v>
                </c:pt>
                <c:pt idx="17">
                  <c:v>6800.0</c:v>
                </c:pt>
                <c:pt idx="18">
                  <c:v>7200.0</c:v>
                </c:pt>
                <c:pt idx="19">
                  <c:v>7600.0</c:v>
                </c:pt>
                <c:pt idx="20">
                  <c:v>8000.0</c:v>
                </c:pt>
                <c:pt idx="21">
                  <c:v>8000.0</c:v>
                </c:pt>
                <c:pt idx="22">
                  <c:v>8000.0</c:v>
                </c:pt>
                <c:pt idx="23">
                  <c:v>8000.0</c:v>
                </c:pt>
                <c:pt idx="24">
                  <c:v>8000.0</c:v>
                </c:pt>
                <c:pt idx="25">
                  <c:v>8000.0</c:v>
                </c:pt>
              </c:numCache>
            </c:numRef>
          </c:val>
          <c:extLst xmlns:c16r2="http://schemas.microsoft.com/office/drawing/2015/06/chart">
            <c:ext xmlns:c16="http://schemas.microsoft.com/office/drawing/2014/chart" uri="{C3380CC4-5D6E-409C-BE32-E72D297353CC}">
              <c16:uniqueId val="{00000002-B13A-44D6-93FC-C6FEA13285F0}"/>
            </c:ext>
          </c:extLst>
        </c:ser>
        <c:dLbls>
          <c:showLegendKey val="0"/>
          <c:showVal val="0"/>
          <c:showCatName val="0"/>
          <c:showSerName val="0"/>
          <c:showPercent val="0"/>
          <c:showBubbleSize val="0"/>
        </c:dLbls>
        <c:gapWidth val="150"/>
        <c:overlap val="100"/>
        <c:axId val="2141886744"/>
        <c:axId val="2141892504"/>
      </c:barChart>
      <c:lineChart>
        <c:grouping val="standard"/>
        <c:varyColors val="0"/>
        <c:ser>
          <c:idx val="0"/>
          <c:order val="0"/>
          <c:tx>
            <c:strRef>
              <c:f>'Schaubild Investitionszuschuss'!$P$7</c:f>
              <c:strCache>
                <c:ptCount val="1"/>
                <c:pt idx="0">
                  <c:v>Investition</c:v>
                </c:pt>
              </c:strCache>
            </c:strRef>
          </c:tx>
          <c:spPr>
            <a:ln w="38100" cmpd="sng">
              <a:solidFill>
                <a:srgbClr val="A39B71"/>
              </a:solidFill>
            </a:ln>
          </c:spPr>
          <c:marker>
            <c:symbol val="none"/>
          </c:marker>
          <c:val>
            <c:numRef>
              <c:f>'Schaubild Investitionszuschuss'!$P$8:$P$33</c:f>
              <c:numCache>
                <c:formatCode>#,##0.00\ "€";[Red]#,##0.00\ "€"</c:formatCode>
                <c:ptCount val="26"/>
                <c:pt idx="1">
                  <c:v>1000.0</c:v>
                </c:pt>
                <c:pt idx="2">
                  <c:v>2000.0</c:v>
                </c:pt>
                <c:pt idx="3">
                  <c:v>3000.0</c:v>
                </c:pt>
                <c:pt idx="4">
                  <c:v>4000.0</c:v>
                </c:pt>
                <c:pt idx="5">
                  <c:v>5000.0</c:v>
                </c:pt>
                <c:pt idx="6">
                  <c:v>6000.0</c:v>
                </c:pt>
                <c:pt idx="7">
                  <c:v>7000.0</c:v>
                </c:pt>
                <c:pt idx="8">
                  <c:v>8000.0</c:v>
                </c:pt>
                <c:pt idx="9">
                  <c:v>9000.0</c:v>
                </c:pt>
                <c:pt idx="10">
                  <c:v>10000.0</c:v>
                </c:pt>
                <c:pt idx="11">
                  <c:v>11000.0</c:v>
                </c:pt>
                <c:pt idx="12">
                  <c:v>12000.0</c:v>
                </c:pt>
                <c:pt idx="13">
                  <c:v>13000.0</c:v>
                </c:pt>
                <c:pt idx="14">
                  <c:v>14000.0</c:v>
                </c:pt>
                <c:pt idx="15">
                  <c:v>15000.0</c:v>
                </c:pt>
                <c:pt idx="16">
                  <c:v>16000.0</c:v>
                </c:pt>
                <c:pt idx="17">
                  <c:v>17000.0</c:v>
                </c:pt>
                <c:pt idx="18">
                  <c:v>18000.0</c:v>
                </c:pt>
                <c:pt idx="19">
                  <c:v>19000.0</c:v>
                </c:pt>
                <c:pt idx="20">
                  <c:v>20000.0</c:v>
                </c:pt>
                <c:pt idx="21">
                  <c:v>21000.0</c:v>
                </c:pt>
                <c:pt idx="22">
                  <c:v>22000.0</c:v>
                </c:pt>
                <c:pt idx="23">
                  <c:v>23000.0</c:v>
                </c:pt>
                <c:pt idx="24">
                  <c:v>24000.0</c:v>
                </c:pt>
                <c:pt idx="25">
                  <c:v>25000.0</c:v>
                </c:pt>
              </c:numCache>
            </c:numRef>
          </c:val>
          <c:smooth val="0"/>
          <c:extLst xmlns:c16r2="http://schemas.microsoft.com/office/drawing/2015/06/chart">
            <c:ext xmlns:c16="http://schemas.microsoft.com/office/drawing/2014/chart" uri="{C3380CC4-5D6E-409C-BE32-E72D297353CC}">
              <c16:uniqueId val="{00000004-B13A-44D6-93FC-C6FEA13285F0}"/>
            </c:ext>
          </c:extLst>
        </c:ser>
        <c:ser>
          <c:idx val="1"/>
          <c:order val="1"/>
          <c:tx>
            <c:strRef>
              <c:f>'Schaubild Investitionszuschuss'!$Q$7</c:f>
              <c:strCache>
                <c:ptCount val="1"/>
                <c:pt idx="0">
                  <c:v>Digitalprämie</c:v>
                </c:pt>
              </c:strCache>
            </c:strRef>
          </c:tx>
          <c:spPr>
            <a:ln w="38100" cmpd="sng">
              <a:solidFill>
                <a:srgbClr val="660066"/>
              </a:solidFill>
            </a:ln>
          </c:spPr>
          <c:marker>
            <c:symbol val="none"/>
          </c:marker>
          <c:val>
            <c:numRef>
              <c:f>'Schaubild Investitionszuschuss'!$Q$8:$Q$33</c:f>
              <c:numCache>
                <c:formatCode>#,##0.00\ "€";[Red]#,##0.00\ "€"</c:formatCode>
                <c:ptCount val="26"/>
                <c:pt idx="1">
                  <c:v>0.0</c:v>
                </c:pt>
                <c:pt idx="2">
                  <c:v>1000.0</c:v>
                </c:pt>
                <c:pt idx="3">
                  <c:v>1500.0</c:v>
                </c:pt>
                <c:pt idx="4">
                  <c:v>2000.0</c:v>
                </c:pt>
                <c:pt idx="5">
                  <c:v>2500.0</c:v>
                </c:pt>
                <c:pt idx="6">
                  <c:v>3000.0</c:v>
                </c:pt>
                <c:pt idx="7">
                  <c:v>3500.0</c:v>
                </c:pt>
                <c:pt idx="8">
                  <c:v>4000.0</c:v>
                </c:pt>
                <c:pt idx="9">
                  <c:v>4500.0</c:v>
                </c:pt>
                <c:pt idx="10">
                  <c:v>5000.0</c:v>
                </c:pt>
                <c:pt idx="11">
                  <c:v>5500.0</c:v>
                </c:pt>
                <c:pt idx="12">
                  <c:v>6000.0</c:v>
                </c:pt>
                <c:pt idx="13">
                  <c:v>6500.0</c:v>
                </c:pt>
                <c:pt idx="14">
                  <c:v>7000.0</c:v>
                </c:pt>
                <c:pt idx="15">
                  <c:v>7000.0</c:v>
                </c:pt>
                <c:pt idx="16">
                  <c:v>7000.0</c:v>
                </c:pt>
                <c:pt idx="17">
                  <c:v>7000.0</c:v>
                </c:pt>
                <c:pt idx="18">
                  <c:v>7000.0</c:v>
                </c:pt>
                <c:pt idx="19">
                  <c:v>7000.0</c:v>
                </c:pt>
                <c:pt idx="20">
                  <c:v>7000.0</c:v>
                </c:pt>
                <c:pt idx="21">
                  <c:v>7000.0</c:v>
                </c:pt>
                <c:pt idx="22">
                  <c:v>7000.0</c:v>
                </c:pt>
                <c:pt idx="23">
                  <c:v>7000.0</c:v>
                </c:pt>
                <c:pt idx="24">
                  <c:v>7000.0</c:v>
                </c:pt>
                <c:pt idx="25">
                  <c:v>7000.0</c:v>
                </c:pt>
              </c:numCache>
            </c:numRef>
          </c:val>
          <c:smooth val="0"/>
          <c:extLst xmlns:c16r2="http://schemas.microsoft.com/office/drawing/2015/06/chart">
            <c:ext xmlns:c16="http://schemas.microsoft.com/office/drawing/2014/chart" uri="{C3380CC4-5D6E-409C-BE32-E72D297353CC}">
              <c16:uniqueId val="{00000005-B13A-44D6-93FC-C6FEA13285F0}"/>
            </c:ext>
          </c:extLst>
        </c:ser>
        <c:dLbls>
          <c:showLegendKey val="0"/>
          <c:showVal val="0"/>
          <c:showCatName val="0"/>
          <c:showSerName val="0"/>
          <c:showPercent val="0"/>
          <c:showBubbleSize val="0"/>
        </c:dLbls>
        <c:marker val="1"/>
        <c:smooth val="0"/>
        <c:axId val="2141886744"/>
        <c:axId val="2141892504"/>
      </c:lineChart>
      <c:catAx>
        <c:axId val="2141886744"/>
        <c:scaling>
          <c:orientation val="minMax"/>
        </c:scaling>
        <c:delete val="0"/>
        <c:axPos val="b"/>
        <c:title>
          <c:tx>
            <c:rich>
              <a:bodyPr/>
              <a:lstStyle/>
              <a:p>
                <a:pPr>
                  <a:defRPr sz="2000"/>
                </a:pPr>
                <a:r>
                  <a:rPr lang="de-DE" sz="2000">
                    <a:solidFill>
                      <a:srgbClr val="A39B71"/>
                    </a:solidFill>
                  </a:rPr>
                  <a:t>Investition in Tausend Euro</a:t>
                </a:r>
              </a:p>
            </c:rich>
          </c:tx>
          <c:layout/>
          <c:overlay val="0"/>
        </c:title>
        <c:majorTickMark val="out"/>
        <c:minorTickMark val="none"/>
        <c:tickLblPos val="nextTo"/>
        <c:crossAx val="2141892504"/>
        <c:crosses val="autoZero"/>
        <c:auto val="1"/>
        <c:lblAlgn val="ctr"/>
        <c:lblOffset val="100"/>
        <c:noMultiLvlLbl val="0"/>
      </c:catAx>
      <c:valAx>
        <c:axId val="2141892504"/>
        <c:scaling>
          <c:orientation val="minMax"/>
        </c:scaling>
        <c:delete val="0"/>
        <c:axPos val="l"/>
        <c:majorGridlines/>
        <c:title>
          <c:tx>
            <c:rich>
              <a:bodyPr rot="0" vert="horz"/>
              <a:lstStyle/>
              <a:p>
                <a:pPr>
                  <a:defRPr sz="2000"/>
                </a:pPr>
                <a:r>
                  <a:rPr lang="de-DE" sz="2000">
                    <a:solidFill>
                      <a:srgbClr val="A39B71"/>
                    </a:solidFill>
                  </a:rPr>
                  <a:t>Zuschuss</a:t>
                </a:r>
              </a:p>
            </c:rich>
          </c:tx>
          <c:layout>
            <c:manualLayout>
              <c:xMode val="edge"/>
              <c:yMode val="edge"/>
              <c:x val="0.0247029061126395"/>
              <c:y val="0.647176272083637"/>
            </c:manualLayout>
          </c:layout>
          <c:overlay val="0"/>
        </c:title>
        <c:numFmt formatCode="#,##0\ &quot;€&quot;" sourceLinked="0"/>
        <c:majorTickMark val="out"/>
        <c:minorTickMark val="none"/>
        <c:tickLblPos val="nextTo"/>
        <c:crossAx val="2141886744"/>
        <c:crossesAt val="0.0"/>
        <c:crossBetween val="between"/>
      </c:valAx>
    </c:plotArea>
    <c:legend>
      <c:legendPos val="r"/>
      <c:layout/>
      <c:overlay val="0"/>
    </c:legend>
    <c:plotVisOnly val="1"/>
    <c:dispBlanksAs val="gap"/>
    <c:showDLblsOverMax val="0"/>
  </c:chart>
  <c:printSettings>
    <c:headerFooter/>
    <c:pageMargins b="1.0" l="0.75" r="0.75" t="1.0"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 Id="rId3"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14</xdr:col>
      <xdr:colOff>38100</xdr:colOff>
      <xdr:row>25</xdr:row>
      <xdr:rowOff>38100</xdr:rowOff>
    </xdr:from>
    <xdr:to>
      <xdr:col>15</xdr:col>
      <xdr:colOff>1079500</xdr:colOff>
      <xdr:row>31</xdr:row>
      <xdr:rowOff>165100</xdr:rowOff>
    </xdr:to>
    <xdr:pic>
      <xdr:nvPicPr>
        <xdr:cNvPr id="5" name="Bild 4" descr="cms-content-management-systeme-abm01e-225b.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57000" y="5270500"/>
          <a:ext cx="2133600" cy="1270000"/>
        </a:xfrm>
        <a:prstGeom prst="rect">
          <a:avLst/>
        </a:prstGeom>
      </xdr:spPr>
    </xdr:pic>
    <xdr:clientData/>
  </xdr:twoCellAnchor>
  <xdr:twoCellAnchor editAs="oneCell">
    <xdr:from>
      <xdr:col>11</xdr:col>
      <xdr:colOff>127000</xdr:colOff>
      <xdr:row>1</xdr:row>
      <xdr:rowOff>203200</xdr:rowOff>
    </xdr:from>
    <xdr:to>
      <xdr:col>15</xdr:col>
      <xdr:colOff>1028700</xdr:colOff>
      <xdr:row>6</xdr:row>
      <xdr:rowOff>152400</xdr:rowOff>
    </xdr:to>
    <xdr:pic>
      <xdr:nvPicPr>
        <xdr:cNvPr id="6" name="Bild 5" descr="app-zeiterfassung-handwerk-billiger-mobil-stundenzettel-01.jpg">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64700" y="279400"/>
          <a:ext cx="3975100"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44</xdr:row>
      <xdr:rowOff>0</xdr:rowOff>
    </xdr:from>
    <xdr:to>
      <xdr:col>15</xdr:col>
      <xdr:colOff>0</xdr:colOff>
      <xdr:row>68</xdr:row>
      <xdr:rowOff>6350</xdr:rowOff>
    </xdr:to>
    <xdr:graphicFrame macro="">
      <xdr:nvGraphicFramePr>
        <xdr:cNvPr id="2" name="Diagramm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16</xdr:row>
      <xdr:rowOff>0</xdr:rowOff>
    </xdr:from>
    <xdr:to>
      <xdr:col>18</xdr:col>
      <xdr:colOff>0</xdr:colOff>
      <xdr:row>42</xdr:row>
      <xdr:rowOff>0</xdr:rowOff>
    </xdr:to>
    <xdr:graphicFrame macro="">
      <xdr:nvGraphicFramePr>
        <xdr:cNvPr id="6" name="Diagramm 5">
          <a:extLst>
            <a:ext uri="{FF2B5EF4-FFF2-40B4-BE49-F238E27FC236}">
              <a16:creationId xmlns:a16="http://schemas.microsoft.com/office/drawing/2014/main" xmlns=""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371486</xdr:colOff>
      <xdr:row>56</xdr:row>
      <xdr:rowOff>165100</xdr:rowOff>
    </xdr:from>
    <xdr:to>
      <xdr:col>22</xdr:col>
      <xdr:colOff>12699</xdr:colOff>
      <xdr:row>68</xdr:row>
      <xdr:rowOff>0</xdr:rowOff>
    </xdr:to>
    <xdr:pic>
      <xdr:nvPicPr>
        <xdr:cNvPr id="3" name="Bild 2" descr="abmedia-Logo-eck-2021-neu-03.pn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541386" y="10998200"/>
          <a:ext cx="2066913" cy="2120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44</xdr:row>
      <xdr:rowOff>0</xdr:rowOff>
    </xdr:from>
    <xdr:to>
      <xdr:col>15</xdr:col>
      <xdr:colOff>0</xdr:colOff>
      <xdr:row>68</xdr:row>
      <xdr:rowOff>6350</xdr:rowOff>
    </xdr:to>
    <xdr:graphicFrame macro="">
      <xdr:nvGraphicFramePr>
        <xdr:cNvPr id="2" name="Diagramm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16</xdr:row>
      <xdr:rowOff>0</xdr:rowOff>
    </xdr:from>
    <xdr:to>
      <xdr:col>18</xdr:col>
      <xdr:colOff>0</xdr:colOff>
      <xdr:row>42</xdr:row>
      <xdr:rowOff>0</xdr:rowOff>
    </xdr:to>
    <xdr:graphicFrame macro="">
      <xdr:nvGraphicFramePr>
        <xdr:cNvPr id="3" name="Diagramm 2">
          <a:extLst>
            <a:ext uri="{FF2B5EF4-FFF2-40B4-BE49-F238E27FC236}">
              <a16:creationId xmlns:a16="http://schemas.microsoft.com/office/drawing/2014/main" xmlns=""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371486</xdr:colOff>
      <xdr:row>56</xdr:row>
      <xdr:rowOff>165100</xdr:rowOff>
    </xdr:from>
    <xdr:to>
      <xdr:col>22</xdr:col>
      <xdr:colOff>12699</xdr:colOff>
      <xdr:row>68</xdr:row>
      <xdr:rowOff>0</xdr:rowOff>
    </xdr:to>
    <xdr:pic>
      <xdr:nvPicPr>
        <xdr:cNvPr id="4" name="Bild 3" descr="abmedia-Logo-eck-2021-neu-03.pn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541386" y="10998200"/>
          <a:ext cx="2066913" cy="212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330200</xdr:colOff>
      <xdr:row>79</xdr:row>
      <xdr:rowOff>101600</xdr:rowOff>
    </xdr:from>
    <xdr:to>
      <xdr:col>18</xdr:col>
      <xdr:colOff>25400</xdr:colOff>
      <xdr:row>85</xdr:row>
      <xdr:rowOff>317500</xdr:rowOff>
    </xdr:to>
    <xdr:pic>
      <xdr:nvPicPr>
        <xdr:cNvPr id="2" name="Bild 1" descr="abmedia-Logo-eck-2021-neu-03.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3900" y="14478000"/>
          <a:ext cx="4102100" cy="410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12700</xdr:colOff>
      <xdr:row>1</xdr:row>
      <xdr:rowOff>0</xdr:rowOff>
    </xdr:from>
    <xdr:to>
      <xdr:col>20</xdr:col>
      <xdr:colOff>12700</xdr:colOff>
      <xdr:row>34</xdr:row>
      <xdr:rowOff>0</xdr:rowOff>
    </xdr:to>
    <xdr:graphicFrame macro="">
      <xdr:nvGraphicFramePr>
        <xdr:cNvPr id="4" name="Diagramm 3">
          <a:extLst>
            <a:ext uri="{FF2B5EF4-FFF2-40B4-BE49-F238E27FC236}">
              <a16:creationId xmlns:a16="http://schemas.microsoft.com/office/drawing/2014/main" xmlns=""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xdr:row>
      <xdr:rowOff>0</xdr:rowOff>
    </xdr:from>
    <xdr:to>
      <xdr:col>30</xdr:col>
      <xdr:colOff>476250</xdr:colOff>
      <xdr:row>34</xdr:row>
      <xdr:rowOff>0</xdr:rowOff>
    </xdr:to>
    <xdr:graphicFrame macro="">
      <xdr:nvGraphicFramePr>
        <xdr:cNvPr id="9" name="Diagramm 8">
          <a:extLst>
            <a:ext uri="{FF2B5EF4-FFF2-40B4-BE49-F238E27FC236}">
              <a16:creationId xmlns:a16="http://schemas.microsoft.com/office/drawing/2014/main" xmlns=""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0.79947</cdr:x>
      <cdr:y>0.83731</cdr:y>
    </cdr:from>
    <cdr:to>
      <cdr:x>1</cdr:x>
      <cdr:y>1</cdr:y>
    </cdr:to>
    <cdr:pic>
      <cdr:nvPicPr>
        <cdr:cNvPr id="2" name="Bild 1" descr="cms-content-management-systeme-abm01e-225b.jpg">
          <a:extLst xmlns:a="http://schemas.openxmlformats.org/drawingml/2006/main">
            <a:ext uri="{FF2B5EF4-FFF2-40B4-BE49-F238E27FC236}">
              <a16:creationId xmlns:a16="http://schemas.microsoft.com/office/drawing/2014/main" xmlns="" id="{7C3B6E5B-D10D-44C5-ABAE-79F00BB1B9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695950" y="4902200"/>
          <a:ext cx="1428750" cy="952500"/>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0.81044</cdr:x>
      <cdr:y>0.82863</cdr:y>
    </cdr:from>
    <cdr:to>
      <cdr:x>1</cdr:x>
      <cdr:y>1</cdr:y>
    </cdr:to>
    <cdr:pic>
      <cdr:nvPicPr>
        <cdr:cNvPr id="2" name="Bild 1" descr="cms-content-management-systeme-abm01e-225b.jpg">
          <a:extLst xmlns:a="http://schemas.openxmlformats.org/drawingml/2006/main">
            <a:ext uri="{FF2B5EF4-FFF2-40B4-BE49-F238E27FC236}">
              <a16:creationId xmlns:a16="http://schemas.microsoft.com/office/drawing/2014/main" xmlns="" id="{4F43FD4A-DFAD-4F03-B412-779CC339DAD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407150" y="5009255"/>
          <a:ext cx="1498600" cy="1035945"/>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editAs="oneCell">
    <xdr:from>
      <xdr:col>17</xdr:col>
      <xdr:colOff>12700</xdr:colOff>
      <xdr:row>1</xdr:row>
      <xdr:rowOff>114300</xdr:rowOff>
    </xdr:from>
    <xdr:to>
      <xdr:col>19</xdr:col>
      <xdr:colOff>584200</xdr:colOff>
      <xdr:row>7</xdr:row>
      <xdr:rowOff>38100</xdr:rowOff>
    </xdr:to>
    <xdr:pic>
      <xdr:nvPicPr>
        <xdr:cNvPr id="2" name="Bild 1" descr="cms-content-management-systeme-abm01e-225b.jpg">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5600" y="215900"/>
          <a:ext cx="1765300" cy="102870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sheetPr>
  <dimension ref="A1:W49"/>
  <sheetViews>
    <sheetView tabSelected="1" workbookViewId="0">
      <selection activeCell="C13" sqref="C13"/>
    </sheetView>
  </sheetViews>
  <sheetFormatPr baseColWidth="10" defaultRowHeight="15" x14ac:dyDescent="0"/>
  <cols>
    <col min="1" max="1" width="3.83203125" customWidth="1"/>
    <col min="3" max="5" width="14.33203125" customWidth="1"/>
    <col min="6" max="6" width="6.83203125" customWidth="1"/>
    <col min="8" max="10" width="14.33203125" customWidth="1"/>
    <col min="11" max="11" width="6.83203125" customWidth="1"/>
    <col min="12" max="12" width="8.33203125" customWidth="1"/>
    <col min="13" max="13" width="3.33203125" customWidth="1"/>
    <col min="14" max="16" width="14.33203125" customWidth="1"/>
  </cols>
  <sheetData>
    <row r="1" spans="1:23" ht="6" customHeight="1" thickBot="1">
      <c r="A1" s="247"/>
      <c r="Q1" s="247"/>
      <c r="R1" s="247"/>
      <c r="S1" s="247"/>
      <c r="T1" s="247"/>
      <c r="U1" s="247"/>
      <c r="V1" s="247"/>
      <c r="W1" s="247"/>
    </row>
    <row r="2" spans="1:23" ht="31" thickTop="1">
      <c r="A2" s="247"/>
      <c r="B2" s="244" t="s">
        <v>164</v>
      </c>
      <c r="C2" s="245"/>
      <c r="D2" s="245"/>
      <c r="E2" s="245"/>
      <c r="F2" s="245"/>
      <c r="G2" s="245"/>
      <c r="H2" s="245"/>
      <c r="I2" s="245"/>
      <c r="J2" s="245"/>
      <c r="K2" s="246"/>
      <c r="L2" s="252" t="s">
        <v>163</v>
      </c>
      <c r="M2" s="253"/>
      <c r="N2" s="253"/>
      <c r="O2" s="253"/>
      <c r="P2" s="254"/>
      <c r="Q2" s="247"/>
      <c r="R2" s="247"/>
      <c r="S2" s="247"/>
      <c r="T2" s="247"/>
      <c r="U2" s="247"/>
      <c r="V2" s="247"/>
      <c r="W2" s="247"/>
    </row>
    <row r="3" spans="1:23">
      <c r="A3" s="247"/>
      <c r="B3" s="261" t="s">
        <v>30</v>
      </c>
      <c r="C3" s="249"/>
      <c r="D3" s="249"/>
      <c r="E3" s="249"/>
      <c r="F3" s="249"/>
      <c r="G3" s="249"/>
      <c r="H3" s="249"/>
      <c r="I3" s="249"/>
      <c r="J3" s="249"/>
      <c r="K3" s="251"/>
      <c r="L3" s="255"/>
      <c r="M3" s="256"/>
      <c r="N3" s="256"/>
      <c r="O3" s="256"/>
      <c r="P3" s="257"/>
      <c r="Q3" s="247"/>
      <c r="R3" s="247"/>
      <c r="S3" s="247"/>
      <c r="T3" s="247"/>
      <c r="U3" s="247"/>
      <c r="V3" s="247"/>
      <c r="W3" s="247"/>
    </row>
    <row r="4" spans="1:23">
      <c r="A4" s="247"/>
      <c r="B4" s="262"/>
      <c r="C4" s="63" t="s">
        <v>31</v>
      </c>
      <c r="D4" s="63"/>
      <c r="E4" s="63"/>
      <c r="F4" s="63"/>
      <c r="G4" s="63"/>
      <c r="H4" s="63"/>
      <c r="I4" s="63"/>
      <c r="J4" s="249"/>
      <c r="K4" s="251"/>
      <c r="L4" s="255"/>
      <c r="M4" s="256"/>
      <c r="N4" s="256"/>
      <c r="O4" s="256"/>
      <c r="P4" s="257"/>
      <c r="Q4" s="247"/>
      <c r="R4" s="247"/>
      <c r="S4" s="247"/>
      <c r="T4" s="247"/>
      <c r="U4" s="247"/>
      <c r="V4" s="247"/>
      <c r="W4" s="247"/>
    </row>
    <row r="5" spans="1:23">
      <c r="A5" s="247"/>
      <c r="B5" s="262"/>
      <c r="C5" s="63" t="s">
        <v>44</v>
      </c>
      <c r="D5" s="63"/>
      <c r="E5" s="63"/>
      <c r="F5" s="63"/>
      <c r="G5" s="63"/>
      <c r="H5" s="63"/>
      <c r="I5" s="63"/>
      <c r="J5" s="249"/>
      <c r="K5" s="251"/>
      <c r="L5" s="255"/>
      <c r="M5" s="256"/>
      <c r="N5" s="256"/>
      <c r="O5" s="256"/>
      <c r="P5" s="257"/>
      <c r="Q5" s="247"/>
      <c r="R5" s="247"/>
      <c r="S5" s="247"/>
      <c r="T5" s="247"/>
      <c r="U5" s="247"/>
      <c r="V5" s="247"/>
      <c r="W5" s="247"/>
    </row>
    <row r="6" spans="1:23">
      <c r="A6" s="247"/>
      <c r="B6" s="262"/>
      <c r="C6" s="63" t="s">
        <v>32</v>
      </c>
      <c r="D6" s="63"/>
      <c r="E6" s="63"/>
      <c r="F6" s="63"/>
      <c r="G6" s="63"/>
      <c r="H6" s="63"/>
      <c r="I6" s="63"/>
      <c r="J6" s="249"/>
      <c r="K6" s="251"/>
      <c r="L6" s="255"/>
      <c r="M6" s="256"/>
      <c r="N6" s="256"/>
      <c r="O6" s="256"/>
      <c r="P6" s="257"/>
      <c r="Q6" s="247"/>
      <c r="R6" s="247"/>
      <c r="S6" s="247"/>
      <c r="T6" s="247"/>
      <c r="U6" s="247"/>
      <c r="V6" s="247"/>
      <c r="W6" s="247"/>
    </row>
    <row r="7" spans="1:23">
      <c r="A7" s="247"/>
      <c r="B7" s="262"/>
      <c r="C7" s="249"/>
      <c r="D7" s="249"/>
      <c r="E7" s="249"/>
      <c r="F7" s="249"/>
      <c r="G7" s="249"/>
      <c r="H7" s="249"/>
      <c r="I7" s="249"/>
      <c r="J7" s="249"/>
      <c r="K7" s="251"/>
      <c r="L7" s="255"/>
      <c r="M7" s="256"/>
      <c r="N7" s="256"/>
      <c r="O7" s="256"/>
      <c r="P7" s="257"/>
      <c r="Q7" s="247"/>
      <c r="R7" s="247"/>
      <c r="S7" s="247"/>
      <c r="T7" s="247"/>
      <c r="U7" s="247"/>
      <c r="V7" s="247"/>
      <c r="W7" s="247"/>
    </row>
    <row r="8" spans="1:23" ht="10" customHeight="1" thickBot="1">
      <c r="A8" s="247"/>
      <c r="B8" s="95"/>
      <c r="C8" s="94"/>
      <c r="D8" s="94"/>
      <c r="E8" s="94"/>
      <c r="F8" s="94"/>
      <c r="G8" s="94"/>
      <c r="H8" s="94"/>
      <c r="I8" s="94"/>
      <c r="J8" s="94"/>
      <c r="K8" s="94"/>
      <c r="L8" s="94"/>
      <c r="M8" s="94"/>
      <c r="N8" s="94"/>
      <c r="O8" s="94"/>
      <c r="P8" s="96"/>
      <c r="Q8" s="247"/>
      <c r="R8" s="247"/>
      <c r="S8" s="247"/>
      <c r="T8" s="247"/>
      <c r="U8" s="247"/>
      <c r="V8" s="247"/>
      <c r="W8" s="247"/>
    </row>
    <row r="9" spans="1:23">
      <c r="A9" s="247"/>
      <c r="B9" s="274" t="s">
        <v>40</v>
      </c>
      <c r="C9" s="275"/>
      <c r="D9" s="275"/>
      <c r="E9" s="276"/>
      <c r="F9" s="296"/>
      <c r="G9" s="280" t="s">
        <v>41</v>
      </c>
      <c r="H9" s="281"/>
      <c r="I9" s="281"/>
      <c r="J9" s="282"/>
      <c r="K9" s="297"/>
      <c r="L9" s="286" t="s">
        <v>42</v>
      </c>
      <c r="M9" s="287"/>
      <c r="N9" s="287"/>
      <c r="O9" s="287"/>
      <c r="P9" s="288"/>
      <c r="Q9" s="247"/>
      <c r="R9" s="247"/>
      <c r="S9" s="247"/>
      <c r="T9" s="247"/>
      <c r="U9" s="247"/>
      <c r="V9" s="247"/>
      <c r="W9" s="247"/>
    </row>
    <row r="10" spans="1:23">
      <c r="A10" s="247"/>
      <c r="B10" s="277"/>
      <c r="C10" s="278"/>
      <c r="D10" s="278"/>
      <c r="E10" s="279"/>
      <c r="F10" s="296"/>
      <c r="G10" s="283"/>
      <c r="H10" s="284"/>
      <c r="I10" s="284"/>
      <c r="J10" s="285"/>
      <c r="K10" s="297"/>
      <c r="L10" s="289"/>
      <c r="M10" s="290"/>
      <c r="N10" s="290"/>
      <c r="O10" s="290"/>
      <c r="P10" s="291"/>
      <c r="Q10" s="247"/>
      <c r="R10" s="247"/>
      <c r="S10" s="247"/>
      <c r="T10" s="247"/>
      <c r="U10" s="247"/>
      <c r="V10" s="247"/>
      <c r="W10" s="247"/>
    </row>
    <row r="11" spans="1:23">
      <c r="A11" s="247"/>
      <c r="B11" s="97" t="s">
        <v>33</v>
      </c>
      <c r="C11" s="22" t="s">
        <v>34</v>
      </c>
      <c r="D11" s="23" t="s">
        <v>36</v>
      </c>
      <c r="E11" s="30" t="s">
        <v>35</v>
      </c>
      <c r="F11" s="296"/>
      <c r="G11" s="31" t="s">
        <v>33</v>
      </c>
      <c r="H11" s="25" t="s">
        <v>34</v>
      </c>
      <c r="I11" s="26" t="s">
        <v>36</v>
      </c>
      <c r="J11" s="32" t="s">
        <v>35</v>
      </c>
      <c r="K11" s="297"/>
      <c r="L11" s="294" t="s">
        <v>33</v>
      </c>
      <c r="M11" s="295"/>
      <c r="N11" s="27" t="s">
        <v>34</v>
      </c>
      <c r="O11" s="28" t="s">
        <v>36</v>
      </c>
      <c r="P11" s="98" t="s">
        <v>35</v>
      </c>
      <c r="Q11" s="247"/>
      <c r="R11" s="247"/>
      <c r="S11" s="247"/>
      <c r="T11" s="247"/>
      <c r="U11" s="247"/>
      <c r="V11" s="247"/>
      <c r="W11" s="247"/>
    </row>
    <row r="12" spans="1:23" ht="72" customHeight="1" thickBot="1">
      <c r="A12" s="247"/>
      <c r="B12" s="140" t="s">
        <v>110</v>
      </c>
      <c r="C12" s="128" t="s">
        <v>37</v>
      </c>
      <c r="D12" s="128" t="s">
        <v>38</v>
      </c>
      <c r="E12" s="142" t="s">
        <v>119</v>
      </c>
      <c r="F12" s="296"/>
      <c r="G12" s="141" t="s">
        <v>110</v>
      </c>
      <c r="H12" s="128" t="s">
        <v>37</v>
      </c>
      <c r="I12" s="128" t="s">
        <v>38</v>
      </c>
      <c r="J12" s="143" t="s">
        <v>119</v>
      </c>
      <c r="K12" s="297"/>
      <c r="L12" s="292" t="s">
        <v>110</v>
      </c>
      <c r="M12" s="293"/>
      <c r="N12" s="128" t="s">
        <v>37</v>
      </c>
      <c r="O12" s="128" t="s">
        <v>38</v>
      </c>
      <c r="P12" s="144" t="s">
        <v>119</v>
      </c>
      <c r="Q12" s="247"/>
      <c r="R12" s="247"/>
      <c r="S12" s="247"/>
      <c r="T12" s="247"/>
      <c r="U12" s="247"/>
      <c r="V12" s="247"/>
      <c r="W12" s="247"/>
    </row>
    <row r="13" spans="1:23">
      <c r="A13" s="247"/>
      <c r="B13" s="99" t="s">
        <v>10</v>
      </c>
      <c r="C13" s="107"/>
      <c r="D13" s="108"/>
      <c r="E13" s="109"/>
      <c r="F13" s="296"/>
      <c r="G13" s="33" t="s">
        <v>10</v>
      </c>
      <c r="H13" s="226"/>
      <c r="I13" s="116"/>
      <c r="J13" s="117"/>
      <c r="K13" s="297"/>
      <c r="L13" s="258" t="s">
        <v>10</v>
      </c>
      <c r="M13" s="259"/>
      <c r="N13" s="229"/>
      <c r="O13" s="123"/>
      <c r="P13" s="124"/>
      <c r="Q13" s="247"/>
      <c r="R13" s="247"/>
      <c r="S13" s="247"/>
      <c r="T13" s="247"/>
      <c r="U13" s="247"/>
      <c r="V13" s="247"/>
      <c r="W13" s="247"/>
    </row>
    <row r="14" spans="1:23">
      <c r="A14" s="247"/>
      <c r="B14" s="99" t="s">
        <v>11</v>
      </c>
      <c r="C14" s="110"/>
      <c r="D14" s="111"/>
      <c r="E14" s="112"/>
      <c r="F14" s="296"/>
      <c r="G14" s="33" t="s">
        <v>11</v>
      </c>
      <c r="H14" s="227"/>
      <c r="I14" s="111"/>
      <c r="J14" s="118"/>
      <c r="K14" s="297"/>
      <c r="L14" s="258" t="s">
        <v>11</v>
      </c>
      <c r="M14" s="259"/>
      <c r="N14" s="230"/>
      <c r="O14" s="111"/>
      <c r="P14" s="125"/>
      <c r="Q14" s="247"/>
      <c r="R14" s="247"/>
      <c r="S14" s="247"/>
      <c r="T14" s="247"/>
      <c r="U14" s="247"/>
      <c r="V14" s="247"/>
      <c r="W14" s="247"/>
    </row>
    <row r="15" spans="1:23">
      <c r="A15" s="247"/>
      <c r="B15" s="99" t="s">
        <v>12</v>
      </c>
      <c r="C15" s="110"/>
      <c r="D15" s="111"/>
      <c r="E15" s="112"/>
      <c r="F15" s="296"/>
      <c r="G15" s="33" t="s">
        <v>12</v>
      </c>
      <c r="H15" s="227"/>
      <c r="I15" s="111"/>
      <c r="J15" s="118"/>
      <c r="K15" s="297"/>
      <c r="L15" s="258" t="s">
        <v>12</v>
      </c>
      <c r="M15" s="259"/>
      <c r="N15" s="230"/>
      <c r="O15" s="111"/>
      <c r="P15" s="125"/>
      <c r="Q15" s="247"/>
      <c r="R15" s="247"/>
      <c r="S15" s="247"/>
      <c r="T15" s="247"/>
      <c r="U15" s="247"/>
      <c r="V15" s="247"/>
      <c r="W15" s="247"/>
    </row>
    <row r="16" spans="1:23">
      <c r="A16" s="247"/>
      <c r="B16" s="99" t="s">
        <v>13</v>
      </c>
      <c r="C16" s="110"/>
      <c r="D16" s="111"/>
      <c r="E16" s="112"/>
      <c r="F16" s="296"/>
      <c r="G16" s="33" t="s">
        <v>13</v>
      </c>
      <c r="H16" s="227"/>
      <c r="I16" s="111"/>
      <c r="J16" s="118"/>
      <c r="K16" s="297"/>
      <c r="L16" s="258" t="s">
        <v>13</v>
      </c>
      <c r="M16" s="260"/>
      <c r="N16" s="231"/>
      <c r="O16" s="111"/>
      <c r="P16" s="125"/>
      <c r="Q16" s="247"/>
      <c r="R16" s="247"/>
      <c r="S16" s="247"/>
      <c r="T16" s="247"/>
      <c r="U16" s="247"/>
      <c r="V16" s="247"/>
      <c r="W16" s="247"/>
    </row>
    <row r="17" spans="1:23">
      <c r="A17" s="247"/>
      <c r="B17" s="99" t="s">
        <v>14</v>
      </c>
      <c r="C17" s="110"/>
      <c r="D17" s="111"/>
      <c r="E17" s="112"/>
      <c r="F17" s="296"/>
      <c r="G17" s="33" t="s">
        <v>14</v>
      </c>
      <c r="H17" s="227"/>
      <c r="I17" s="111"/>
      <c r="J17" s="118"/>
      <c r="K17" s="297"/>
      <c r="L17" s="258" t="s">
        <v>14</v>
      </c>
      <c r="M17" s="260"/>
      <c r="N17" s="231"/>
      <c r="O17" s="111"/>
      <c r="P17" s="125"/>
      <c r="Q17" s="247"/>
      <c r="R17" s="247"/>
      <c r="S17" s="247"/>
      <c r="T17" s="247"/>
      <c r="U17" s="247"/>
      <c r="V17" s="247"/>
      <c r="W17" s="247"/>
    </row>
    <row r="18" spans="1:23" ht="16" thickBot="1">
      <c r="A18" s="247"/>
      <c r="B18" s="99" t="s">
        <v>15</v>
      </c>
      <c r="C18" s="110"/>
      <c r="D18" s="111"/>
      <c r="E18" s="112"/>
      <c r="F18" s="296"/>
      <c r="G18" s="33" t="s">
        <v>15</v>
      </c>
      <c r="H18" s="227"/>
      <c r="I18" s="111"/>
      <c r="J18" s="118"/>
      <c r="K18" s="297"/>
      <c r="L18" s="258" t="s">
        <v>15</v>
      </c>
      <c r="M18" s="260"/>
      <c r="N18" s="232"/>
      <c r="O18" s="111"/>
      <c r="P18" s="125"/>
      <c r="Q18" s="247"/>
      <c r="R18" s="247"/>
      <c r="S18" s="247"/>
      <c r="T18" s="247"/>
      <c r="U18" s="247"/>
      <c r="V18" s="247"/>
      <c r="W18" s="247"/>
    </row>
    <row r="19" spans="1:23" ht="15" customHeight="1">
      <c r="A19" s="247"/>
      <c r="B19" s="99" t="s">
        <v>20</v>
      </c>
      <c r="C19" s="110"/>
      <c r="D19" s="111"/>
      <c r="E19" s="112"/>
      <c r="F19" s="296"/>
      <c r="G19" s="33" t="s">
        <v>20</v>
      </c>
      <c r="H19" s="227"/>
      <c r="I19" s="111"/>
      <c r="J19" s="118"/>
      <c r="K19" s="297"/>
      <c r="L19" s="258" t="s">
        <v>20</v>
      </c>
      <c r="M19" s="260"/>
      <c r="N19" s="231"/>
      <c r="O19" s="111"/>
      <c r="P19" s="125"/>
      <c r="Q19" s="247"/>
      <c r="R19" s="247"/>
      <c r="S19" s="247"/>
      <c r="T19" s="247"/>
      <c r="U19" s="247"/>
      <c r="V19" s="247"/>
      <c r="W19" s="247"/>
    </row>
    <row r="20" spans="1:23">
      <c r="A20" s="247"/>
      <c r="B20" s="99" t="s">
        <v>16</v>
      </c>
      <c r="C20" s="110"/>
      <c r="D20" s="111"/>
      <c r="E20" s="112"/>
      <c r="F20" s="296"/>
      <c r="G20" s="33" t="s">
        <v>16</v>
      </c>
      <c r="H20" s="227"/>
      <c r="I20" s="111"/>
      <c r="J20" s="118"/>
      <c r="K20" s="297"/>
      <c r="L20" s="258" t="s">
        <v>16</v>
      </c>
      <c r="M20" s="260"/>
      <c r="N20" s="231"/>
      <c r="O20" s="111"/>
      <c r="P20" s="125"/>
      <c r="Q20" s="247"/>
      <c r="R20" s="247"/>
      <c r="S20" s="247"/>
      <c r="T20" s="247"/>
      <c r="U20" s="247"/>
      <c r="V20" s="247"/>
      <c r="W20" s="247"/>
    </row>
    <row r="21" spans="1:23" ht="16" thickBot="1">
      <c r="A21" s="247"/>
      <c r="B21" s="99" t="s">
        <v>39</v>
      </c>
      <c r="C21" s="110"/>
      <c r="D21" s="111"/>
      <c r="E21" s="112"/>
      <c r="F21" s="296"/>
      <c r="G21" s="33" t="s">
        <v>39</v>
      </c>
      <c r="H21" s="227"/>
      <c r="I21" s="111"/>
      <c r="J21" s="118"/>
      <c r="K21" s="297"/>
      <c r="L21" s="258" t="s">
        <v>39</v>
      </c>
      <c r="M21" s="260"/>
      <c r="N21" s="232"/>
      <c r="O21" s="111"/>
      <c r="P21" s="125"/>
      <c r="Q21" s="247"/>
      <c r="R21" s="247"/>
      <c r="S21" s="247"/>
      <c r="T21" s="247"/>
      <c r="U21" s="247"/>
      <c r="V21" s="247"/>
      <c r="W21" s="247"/>
    </row>
    <row r="22" spans="1:23" ht="16" thickBot="1">
      <c r="A22" s="247"/>
      <c r="B22" s="99" t="s">
        <v>17</v>
      </c>
      <c r="C22" s="110"/>
      <c r="D22" s="111"/>
      <c r="E22" s="112"/>
      <c r="F22" s="296"/>
      <c r="G22" s="33" t="s">
        <v>17</v>
      </c>
      <c r="H22" s="228"/>
      <c r="I22" s="111"/>
      <c r="J22" s="118"/>
      <c r="K22" s="297"/>
      <c r="L22" s="236" t="s">
        <v>17</v>
      </c>
      <c r="M22" s="298" t="s">
        <v>43</v>
      </c>
      <c r="N22" s="179"/>
      <c r="O22" s="111"/>
      <c r="P22" s="125"/>
      <c r="Q22" s="247"/>
      <c r="R22" s="247"/>
      <c r="S22" s="247"/>
      <c r="T22" s="247"/>
      <c r="U22" s="247"/>
      <c r="V22" s="247"/>
      <c r="W22" s="247"/>
    </row>
    <row r="23" spans="1:23">
      <c r="A23" s="247"/>
      <c r="B23" s="99" t="s">
        <v>18</v>
      </c>
      <c r="C23" s="110"/>
      <c r="D23" s="111"/>
      <c r="E23" s="112"/>
      <c r="F23" s="296"/>
      <c r="G23" s="33" t="s">
        <v>18</v>
      </c>
      <c r="H23" s="119"/>
      <c r="I23" s="111"/>
      <c r="J23" s="118"/>
      <c r="K23" s="297"/>
      <c r="L23" s="236" t="s">
        <v>165</v>
      </c>
      <c r="M23" s="299"/>
      <c r="N23" s="179"/>
      <c r="O23" s="111"/>
      <c r="P23" s="125"/>
      <c r="Q23" s="247"/>
      <c r="R23" s="247"/>
      <c r="S23" s="247"/>
      <c r="T23" s="247"/>
      <c r="U23" s="247"/>
      <c r="V23" s="247"/>
      <c r="W23" s="247"/>
    </row>
    <row r="24" spans="1:23" ht="16" thickBot="1">
      <c r="A24" s="247"/>
      <c r="B24" s="100" t="s">
        <v>19</v>
      </c>
      <c r="C24" s="113"/>
      <c r="D24" s="114"/>
      <c r="E24" s="115"/>
      <c r="F24" s="296"/>
      <c r="G24" s="34" t="s">
        <v>19</v>
      </c>
      <c r="H24" s="120"/>
      <c r="I24" s="121"/>
      <c r="J24" s="122"/>
      <c r="K24" s="297"/>
      <c r="L24" s="238" t="s">
        <v>166</v>
      </c>
      <c r="M24" s="404"/>
      <c r="N24" s="405"/>
      <c r="O24" s="126"/>
      <c r="P24" s="127"/>
      <c r="Q24" s="247"/>
      <c r="R24" s="247"/>
      <c r="S24" s="247"/>
      <c r="T24" s="247"/>
      <c r="U24" s="247"/>
      <c r="V24" s="247"/>
      <c r="W24" s="247"/>
    </row>
    <row r="25" spans="1:23" ht="10" customHeight="1">
      <c r="A25" s="247"/>
      <c r="B25" s="101"/>
      <c r="C25" s="64"/>
      <c r="D25" s="94"/>
      <c r="E25" s="94"/>
      <c r="F25" s="94"/>
      <c r="G25" s="94"/>
      <c r="H25" s="64"/>
      <c r="I25" s="94"/>
      <c r="J25" s="94"/>
      <c r="K25" s="94"/>
      <c r="L25" s="94"/>
      <c r="M25" s="94"/>
      <c r="N25" s="64"/>
      <c r="O25" s="64"/>
      <c r="P25" s="102"/>
      <c r="Q25" s="247"/>
      <c r="R25" s="247"/>
      <c r="S25" s="247"/>
      <c r="T25" s="247"/>
      <c r="U25" s="247"/>
      <c r="V25" s="247"/>
      <c r="W25" s="247"/>
    </row>
    <row r="26" spans="1:23">
      <c r="A26" s="247"/>
      <c r="B26" s="103"/>
      <c r="C26" s="24" t="s">
        <v>141</v>
      </c>
      <c r="D26" s="263" t="s">
        <v>109</v>
      </c>
      <c r="E26" s="264"/>
      <c r="F26" s="264"/>
      <c r="G26" s="265"/>
      <c r="H26" s="29" t="s">
        <v>141</v>
      </c>
      <c r="I26" s="266" t="s">
        <v>47</v>
      </c>
      <c r="J26" s="267"/>
      <c r="K26" s="267"/>
      <c r="L26" s="267"/>
      <c r="M26" s="267"/>
      <c r="N26" s="129" t="s">
        <v>141</v>
      </c>
      <c r="O26" s="11"/>
      <c r="P26" s="104"/>
      <c r="Q26" s="247"/>
      <c r="R26" s="247"/>
      <c r="S26" s="247"/>
      <c r="T26" s="247"/>
      <c r="U26" s="247"/>
      <c r="V26" s="247"/>
      <c r="W26" s="247"/>
    </row>
    <row r="27" spans="1:23" ht="15" customHeight="1">
      <c r="A27" s="247"/>
      <c r="B27" s="272" t="s">
        <v>54</v>
      </c>
      <c r="C27" s="247"/>
      <c r="D27" s="247"/>
      <c r="E27" s="247"/>
      <c r="F27" s="269" t="s">
        <v>46</v>
      </c>
      <c r="G27" s="270"/>
      <c r="H27" s="270"/>
      <c r="I27" s="267"/>
      <c r="J27" s="267"/>
      <c r="K27" s="267"/>
      <c r="L27" s="267"/>
      <c r="M27" s="267"/>
      <c r="N27" s="248"/>
      <c r="O27" s="11"/>
      <c r="P27" s="104"/>
      <c r="Q27" s="247"/>
      <c r="R27" s="247"/>
      <c r="S27" s="247"/>
      <c r="T27" s="247"/>
      <c r="U27" s="247"/>
      <c r="V27" s="247"/>
      <c r="W27" s="247"/>
    </row>
    <row r="28" spans="1:23" ht="15" customHeight="1">
      <c r="A28" s="247"/>
      <c r="B28" s="262"/>
      <c r="C28" s="247"/>
      <c r="D28" s="247"/>
      <c r="E28" s="247"/>
      <c r="F28" s="270"/>
      <c r="G28" s="270"/>
      <c r="H28" s="270"/>
      <c r="I28" s="267"/>
      <c r="J28" s="267"/>
      <c r="K28" s="267"/>
      <c r="L28" s="267"/>
      <c r="M28" s="267"/>
      <c r="N28" s="249"/>
      <c r="O28" s="11"/>
      <c r="P28" s="104"/>
      <c r="Q28" s="247"/>
      <c r="R28" s="247"/>
      <c r="S28" s="247"/>
      <c r="T28" s="247"/>
      <c r="U28" s="247"/>
      <c r="V28" s="247"/>
      <c r="W28" s="247"/>
    </row>
    <row r="29" spans="1:23" ht="15" customHeight="1">
      <c r="A29" s="247"/>
      <c r="B29" s="262"/>
      <c r="C29" s="247"/>
      <c r="D29" s="247"/>
      <c r="E29" s="247"/>
      <c r="F29" s="270"/>
      <c r="G29" s="270"/>
      <c r="H29" s="270"/>
      <c r="I29" s="267"/>
      <c r="J29" s="267"/>
      <c r="K29" s="267"/>
      <c r="L29" s="267"/>
      <c r="M29" s="267"/>
      <c r="N29" s="249"/>
      <c r="O29" s="11"/>
      <c r="P29" s="104"/>
      <c r="Q29" s="247"/>
      <c r="R29" s="247"/>
      <c r="S29" s="247"/>
      <c r="T29" s="247"/>
      <c r="U29" s="247"/>
      <c r="V29" s="247"/>
      <c r="W29" s="247"/>
    </row>
    <row r="30" spans="1:23" ht="15" customHeight="1">
      <c r="A30" s="247"/>
      <c r="B30" s="262"/>
      <c r="C30" s="247"/>
      <c r="D30" s="247"/>
      <c r="E30" s="247"/>
      <c r="F30" s="270"/>
      <c r="G30" s="270"/>
      <c r="H30" s="270"/>
      <c r="I30" s="267"/>
      <c r="J30" s="267"/>
      <c r="K30" s="267"/>
      <c r="L30" s="267"/>
      <c r="M30" s="267"/>
      <c r="N30" s="249"/>
      <c r="O30" s="11"/>
      <c r="P30" s="104"/>
      <c r="Q30" s="247"/>
      <c r="R30" s="247"/>
      <c r="S30" s="247"/>
      <c r="T30" s="247"/>
      <c r="U30" s="247"/>
      <c r="V30" s="247"/>
      <c r="W30" s="247"/>
    </row>
    <row r="31" spans="1:23" ht="15" customHeight="1">
      <c r="A31" s="247"/>
      <c r="B31" s="262"/>
      <c r="C31" s="247"/>
      <c r="D31" s="247"/>
      <c r="E31" s="247"/>
      <c r="F31" s="270"/>
      <c r="G31" s="270"/>
      <c r="H31" s="270"/>
      <c r="I31" s="267"/>
      <c r="J31" s="267"/>
      <c r="K31" s="267"/>
      <c r="L31" s="267"/>
      <c r="M31" s="267"/>
      <c r="N31" s="249"/>
      <c r="O31" s="11"/>
      <c r="P31" s="104"/>
      <c r="Q31" s="247"/>
      <c r="R31" s="247"/>
      <c r="S31" s="247"/>
      <c r="T31" s="247"/>
      <c r="U31" s="247"/>
      <c r="V31" s="247"/>
      <c r="W31" s="247"/>
    </row>
    <row r="32" spans="1:23" ht="15" customHeight="1" thickBot="1">
      <c r="A32" s="247"/>
      <c r="B32" s="273"/>
      <c r="C32" s="250"/>
      <c r="D32" s="250"/>
      <c r="E32" s="250"/>
      <c r="F32" s="271"/>
      <c r="G32" s="271"/>
      <c r="H32" s="271"/>
      <c r="I32" s="268"/>
      <c r="J32" s="268"/>
      <c r="K32" s="268"/>
      <c r="L32" s="268"/>
      <c r="M32" s="268"/>
      <c r="N32" s="250"/>
      <c r="O32" s="105"/>
      <c r="P32" s="106"/>
      <c r="Q32" s="247"/>
      <c r="R32" s="247"/>
      <c r="S32" s="247"/>
      <c r="T32" s="247"/>
      <c r="U32" s="247"/>
      <c r="V32" s="247"/>
      <c r="W32" s="247"/>
    </row>
    <row r="33" spans="1:23" ht="16" thickTop="1">
      <c r="A33" s="247"/>
      <c r="B33" s="249"/>
      <c r="C33" s="249"/>
      <c r="D33" s="249"/>
      <c r="E33" s="249"/>
      <c r="F33" s="249"/>
      <c r="G33" s="249"/>
      <c r="H33" s="249"/>
      <c r="I33" s="249"/>
      <c r="J33" s="249"/>
      <c r="K33" s="249"/>
      <c r="L33" s="249"/>
      <c r="M33" s="249"/>
      <c r="N33" s="249"/>
      <c r="O33" s="249"/>
      <c r="P33" s="249"/>
      <c r="Q33" s="247"/>
      <c r="R33" s="247"/>
      <c r="S33" s="247"/>
      <c r="T33" s="247"/>
      <c r="U33" s="247"/>
      <c r="V33" s="247"/>
      <c r="W33" s="247"/>
    </row>
    <row r="34" spans="1:23">
      <c r="A34" s="247"/>
      <c r="B34" s="247"/>
      <c r="C34" s="247"/>
      <c r="D34" s="247"/>
      <c r="E34" s="247"/>
      <c r="F34" s="247"/>
      <c r="G34" s="247"/>
      <c r="H34" s="247"/>
      <c r="I34" s="247"/>
      <c r="J34" s="247"/>
      <c r="K34" s="247"/>
      <c r="L34" s="247"/>
      <c r="M34" s="247"/>
      <c r="N34" s="247"/>
      <c r="O34" s="247"/>
      <c r="P34" s="247"/>
      <c r="Q34" s="247"/>
      <c r="R34" s="247"/>
      <c r="S34" s="247"/>
      <c r="T34" s="247"/>
      <c r="U34" s="247"/>
      <c r="V34" s="247"/>
      <c r="W34" s="247"/>
    </row>
    <row r="35" spans="1:23">
      <c r="A35" s="247"/>
      <c r="B35" s="247"/>
      <c r="C35" s="247"/>
      <c r="D35" s="247"/>
      <c r="E35" s="247"/>
      <c r="F35" s="247"/>
      <c r="G35" s="247"/>
      <c r="H35" s="247"/>
      <c r="I35" s="247"/>
      <c r="J35" s="247"/>
      <c r="K35" s="247"/>
      <c r="L35" s="247"/>
      <c r="M35" s="247"/>
      <c r="N35" s="247"/>
      <c r="O35" s="247"/>
      <c r="P35" s="247"/>
      <c r="Q35" s="247"/>
      <c r="R35" s="247"/>
      <c r="S35" s="247"/>
      <c r="T35" s="247"/>
      <c r="U35" s="247"/>
      <c r="V35" s="247"/>
      <c r="W35" s="247"/>
    </row>
    <row r="36" spans="1:23">
      <c r="A36" s="247"/>
      <c r="B36" s="247"/>
      <c r="C36" s="247"/>
      <c r="D36" s="247"/>
      <c r="E36" s="247"/>
      <c r="F36" s="247"/>
      <c r="G36" s="247"/>
      <c r="H36" s="247"/>
      <c r="I36" s="247"/>
      <c r="J36" s="247"/>
      <c r="K36" s="247"/>
      <c r="L36" s="247"/>
      <c r="M36" s="247"/>
      <c r="N36" s="247"/>
      <c r="O36" s="247"/>
      <c r="P36" s="247"/>
      <c r="Q36" s="247"/>
      <c r="R36" s="247"/>
      <c r="S36" s="247"/>
      <c r="T36" s="247"/>
      <c r="U36" s="247"/>
      <c r="V36" s="247"/>
      <c r="W36" s="247"/>
    </row>
    <row r="37" spans="1:23">
      <c r="A37" s="247"/>
      <c r="B37" s="247"/>
      <c r="C37" s="247"/>
      <c r="D37" s="247"/>
      <c r="E37" s="247"/>
      <c r="F37" s="247"/>
      <c r="G37" s="247"/>
      <c r="H37" s="247"/>
      <c r="I37" s="247"/>
      <c r="J37" s="247"/>
      <c r="K37" s="247"/>
      <c r="L37" s="247"/>
      <c r="M37" s="247"/>
      <c r="N37" s="247"/>
      <c r="O37" s="247"/>
      <c r="P37" s="247"/>
      <c r="Q37" s="247"/>
      <c r="R37" s="247"/>
      <c r="S37" s="247"/>
      <c r="T37" s="247"/>
      <c r="U37" s="247"/>
      <c r="V37" s="247"/>
      <c r="W37" s="247"/>
    </row>
    <row r="38" spans="1:23">
      <c r="A38" s="247"/>
      <c r="B38" s="247"/>
      <c r="C38" s="247"/>
      <c r="D38" s="247"/>
      <c r="E38" s="247"/>
      <c r="F38" s="247"/>
      <c r="G38" s="247"/>
      <c r="H38" s="247"/>
      <c r="I38" s="247"/>
      <c r="J38" s="247"/>
      <c r="K38" s="247"/>
      <c r="L38" s="247"/>
      <c r="M38" s="247"/>
      <c r="N38" s="247"/>
      <c r="O38" s="247"/>
      <c r="P38" s="247"/>
      <c r="Q38" s="247"/>
      <c r="R38" s="247"/>
      <c r="S38" s="247"/>
      <c r="T38" s="247"/>
      <c r="U38" s="247"/>
      <c r="V38" s="247"/>
      <c r="W38" s="247"/>
    </row>
    <row r="39" spans="1:23">
      <c r="A39" s="247"/>
      <c r="B39" s="247"/>
      <c r="C39" s="247"/>
      <c r="D39" s="247"/>
      <c r="E39" s="247"/>
      <c r="F39" s="247"/>
      <c r="G39" s="247"/>
      <c r="H39" s="247"/>
      <c r="I39" s="247"/>
      <c r="J39" s="247"/>
      <c r="K39" s="247"/>
      <c r="L39" s="247"/>
      <c r="M39" s="247"/>
      <c r="N39" s="247"/>
      <c r="O39" s="247"/>
      <c r="P39" s="247"/>
      <c r="Q39" s="247"/>
      <c r="R39" s="247"/>
      <c r="S39" s="247"/>
      <c r="T39" s="247"/>
      <c r="U39" s="247"/>
      <c r="V39" s="247"/>
      <c r="W39" s="247"/>
    </row>
    <row r="40" spans="1:23">
      <c r="A40" s="247"/>
      <c r="B40" s="247"/>
      <c r="C40" s="247"/>
      <c r="D40" s="247"/>
      <c r="E40" s="247"/>
      <c r="F40" s="247"/>
      <c r="G40" s="247"/>
      <c r="H40" s="247"/>
      <c r="I40" s="247"/>
      <c r="J40" s="247"/>
      <c r="K40" s="247"/>
      <c r="L40" s="247"/>
      <c r="M40" s="247"/>
      <c r="N40" s="247"/>
      <c r="O40" s="247"/>
      <c r="P40" s="247"/>
      <c r="Q40" s="247"/>
      <c r="R40" s="247"/>
      <c r="S40" s="247"/>
      <c r="T40" s="247"/>
      <c r="U40" s="247"/>
      <c r="V40" s="247"/>
      <c r="W40" s="247"/>
    </row>
    <row r="41" spans="1:23">
      <c r="A41" s="247"/>
      <c r="B41" s="247"/>
      <c r="C41" s="247"/>
      <c r="D41" s="247"/>
      <c r="E41" s="247"/>
      <c r="F41" s="247"/>
      <c r="G41" s="247"/>
      <c r="H41" s="247"/>
      <c r="I41" s="247"/>
      <c r="J41" s="247"/>
      <c r="K41" s="247"/>
      <c r="L41" s="247"/>
      <c r="M41" s="247"/>
      <c r="N41" s="247"/>
      <c r="O41" s="247"/>
      <c r="P41" s="247"/>
      <c r="Q41" s="247"/>
      <c r="R41" s="247"/>
      <c r="S41" s="247"/>
      <c r="T41" s="247"/>
      <c r="U41" s="247"/>
      <c r="V41" s="247"/>
      <c r="W41" s="247"/>
    </row>
    <row r="42" spans="1:23">
      <c r="A42" s="247"/>
      <c r="B42" s="247"/>
      <c r="C42" s="247"/>
      <c r="D42" s="247"/>
      <c r="E42" s="247"/>
      <c r="F42" s="247"/>
      <c r="G42" s="247"/>
      <c r="H42" s="247"/>
      <c r="I42" s="247"/>
      <c r="J42" s="247"/>
      <c r="K42" s="247"/>
      <c r="L42" s="247"/>
      <c r="M42" s="247"/>
      <c r="N42" s="247"/>
      <c r="O42" s="247"/>
      <c r="P42" s="247"/>
      <c r="Q42" s="247"/>
      <c r="R42" s="247"/>
      <c r="S42" s="247"/>
      <c r="T42" s="247"/>
      <c r="U42" s="247"/>
      <c r="V42" s="247"/>
      <c r="W42" s="247"/>
    </row>
    <row r="43" spans="1:23">
      <c r="A43" s="247"/>
      <c r="B43" s="247"/>
      <c r="C43" s="247"/>
      <c r="D43" s="247"/>
      <c r="E43" s="247"/>
      <c r="F43" s="247"/>
      <c r="G43" s="247"/>
      <c r="H43" s="247"/>
      <c r="I43" s="247"/>
      <c r="J43" s="247"/>
      <c r="K43" s="247"/>
      <c r="L43" s="247"/>
      <c r="M43" s="247"/>
      <c r="N43" s="247"/>
      <c r="O43" s="247"/>
      <c r="P43" s="247"/>
      <c r="Q43" s="247"/>
      <c r="R43" s="247"/>
      <c r="S43" s="247"/>
      <c r="T43" s="247"/>
      <c r="U43" s="247"/>
      <c r="V43" s="247"/>
      <c r="W43" s="247"/>
    </row>
    <row r="44" spans="1:23">
      <c r="A44" s="247"/>
      <c r="B44" s="247"/>
      <c r="C44" s="247"/>
      <c r="D44" s="247"/>
      <c r="E44" s="247"/>
      <c r="F44" s="247"/>
      <c r="G44" s="247"/>
      <c r="H44" s="247"/>
      <c r="I44" s="247"/>
      <c r="J44" s="247"/>
      <c r="K44" s="247"/>
      <c r="L44" s="247"/>
      <c r="M44" s="247"/>
      <c r="N44" s="247"/>
      <c r="O44" s="247"/>
      <c r="P44" s="247"/>
      <c r="Q44" s="247"/>
      <c r="R44" s="247"/>
      <c r="S44" s="247"/>
      <c r="T44" s="247"/>
      <c r="U44" s="247"/>
      <c r="V44" s="247"/>
      <c r="W44" s="247"/>
    </row>
    <row r="45" spans="1:23">
      <c r="A45" s="247"/>
      <c r="B45" s="247"/>
      <c r="C45" s="247"/>
      <c r="D45" s="247"/>
      <c r="E45" s="247"/>
      <c r="F45" s="247"/>
      <c r="G45" s="247"/>
      <c r="H45" s="247"/>
      <c r="I45" s="247"/>
      <c r="J45" s="247"/>
      <c r="K45" s="247"/>
      <c r="L45" s="247"/>
      <c r="M45" s="247"/>
      <c r="N45" s="247"/>
      <c r="O45" s="247"/>
      <c r="P45" s="247"/>
      <c r="Q45" s="247"/>
      <c r="R45" s="247"/>
      <c r="S45" s="247"/>
      <c r="T45" s="247"/>
      <c r="U45" s="247"/>
      <c r="V45" s="247"/>
      <c r="W45" s="247"/>
    </row>
    <row r="46" spans="1:23">
      <c r="A46" s="247"/>
      <c r="B46" s="247"/>
      <c r="C46" s="247"/>
      <c r="D46" s="247"/>
      <c r="E46" s="247"/>
      <c r="F46" s="247"/>
      <c r="G46" s="247"/>
      <c r="H46" s="247"/>
      <c r="I46" s="247"/>
      <c r="J46" s="247"/>
      <c r="K46" s="247"/>
      <c r="L46" s="247"/>
      <c r="M46" s="247"/>
      <c r="N46" s="247"/>
      <c r="O46" s="247"/>
      <c r="P46" s="247"/>
      <c r="Q46" s="247"/>
      <c r="R46" s="247"/>
      <c r="S46" s="247"/>
      <c r="T46" s="247"/>
      <c r="U46" s="247"/>
      <c r="V46" s="247"/>
      <c r="W46" s="247"/>
    </row>
    <row r="47" spans="1:23">
      <c r="A47" s="247"/>
      <c r="B47" s="247"/>
      <c r="C47" s="247"/>
      <c r="D47" s="247"/>
      <c r="E47" s="247"/>
      <c r="F47" s="247"/>
      <c r="G47" s="247"/>
      <c r="H47" s="247"/>
      <c r="I47" s="247"/>
      <c r="J47" s="247"/>
      <c r="K47" s="247"/>
      <c r="L47" s="247"/>
      <c r="M47" s="247"/>
      <c r="N47" s="247"/>
      <c r="O47" s="247"/>
      <c r="P47" s="247"/>
      <c r="Q47" s="247"/>
      <c r="R47" s="247"/>
      <c r="S47" s="247"/>
      <c r="T47" s="247"/>
      <c r="U47" s="247"/>
      <c r="V47" s="247"/>
      <c r="W47" s="247"/>
    </row>
    <row r="48" spans="1:23">
      <c r="A48" s="247"/>
      <c r="B48" s="247"/>
      <c r="C48" s="247"/>
      <c r="D48" s="247"/>
      <c r="E48" s="247"/>
      <c r="F48" s="247"/>
      <c r="G48" s="247"/>
      <c r="H48" s="247"/>
      <c r="I48" s="247"/>
      <c r="J48" s="247"/>
      <c r="K48" s="247"/>
      <c r="L48" s="247"/>
      <c r="M48" s="247"/>
      <c r="N48" s="247"/>
      <c r="O48" s="247"/>
      <c r="P48" s="247"/>
      <c r="Q48" s="247"/>
      <c r="R48" s="247"/>
      <c r="S48" s="247"/>
      <c r="T48" s="247"/>
      <c r="U48" s="247"/>
      <c r="V48" s="247"/>
      <c r="W48" s="247"/>
    </row>
    <row r="49" spans="1:23">
      <c r="A49" s="247"/>
      <c r="B49" s="247"/>
      <c r="C49" s="247"/>
      <c r="D49" s="247"/>
      <c r="E49" s="247"/>
      <c r="F49" s="247"/>
      <c r="G49" s="247"/>
      <c r="H49" s="247"/>
      <c r="I49" s="247"/>
      <c r="J49" s="247"/>
      <c r="K49" s="247"/>
      <c r="L49" s="247"/>
      <c r="M49" s="247"/>
      <c r="N49" s="247"/>
      <c r="O49" s="247"/>
      <c r="P49" s="247"/>
      <c r="Q49" s="247"/>
      <c r="R49" s="247"/>
      <c r="S49" s="247"/>
      <c r="T49" s="247"/>
      <c r="U49" s="247"/>
      <c r="V49" s="247"/>
      <c r="W49" s="247"/>
    </row>
  </sheetData>
  <sheetProtection password="ED0D" sheet="1" objects="1" scenarios="1" selectLockedCells="1"/>
  <mergeCells count="31">
    <mergeCell ref="L13:M13"/>
    <mergeCell ref="B9:E10"/>
    <mergeCell ref="G9:J10"/>
    <mergeCell ref="L9:P10"/>
    <mergeCell ref="L12:M12"/>
    <mergeCell ref="L11:M11"/>
    <mergeCell ref="F9:F24"/>
    <mergeCell ref="K9:K24"/>
    <mergeCell ref="L16:M16"/>
    <mergeCell ref="M22:M24"/>
    <mergeCell ref="L19:M19"/>
    <mergeCell ref="L20:M20"/>
    <mergeCell ref="L21:M21"/>
    <mergeCell ref="D26:G26"/>
    <mergeCell ref="I26:M32"/>
    <mergeCell ref="F27:H32"/>
    <mergeCell ref="B27:E32"/>
    <mergeCell ref="B2:K2"/>
    <mergeCell ref="A1:A49"/>
    <mergeCell ref="Q1:W49"/>
    <mergeCell ref="N27:N32"/>
    <mergeCell ref="J3:K7"/>
    <mergeCell ref="C3:I3"/>
    <mergeCell ref="C7:I7"/>
    <mergeCell ref="B33:P49"/>
    <mergeCell ref="L2:P7"/>
    <mergeCell ref="L14:M14"/>
    <mergeCell ref="L15:M15"/>
    <mergeCell ref="L17:M17"/>
    <mergeCell ref="L18:M18"/>
    <mergeCell ref="B3:B7"/>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AU185"/>
  <sheetViews>
    <sheetView workbookViewId="0">
      <selection activeCell="X1" sqref="X1:AC1048576"/>
    </sheetView>
  </sheetViews>
  <sheetFormatPr baseColWidth="10" defaultRowHeight="15" x14ac:dyDescent="0"/>
  <cols>
    <col min="1" max="1" width="0.83203125" customWidth="1"/>
    <col min="2" max="2" width="15.83203125" customWidth="1"/>
    <col min="3" max="3" width="2.33203125" customWidth="1"/>
    <col min="4" max="17" width="11.83203125" customWidth="1"/>
    <col min="18" max="18" width="2" customWidth="1"/>
    <col min="19" max="19" width="7.83203125" style="37" customWidth="1"/>
    <col min="20" max="20" width="0.5" style="37" customWidth="1"/>
    <col min="21" max="22" width="4.83203125" customWidth="1"/>
    <col min="23" max="23" width="2.6640625" customWidth="1"/>
    <col min="24" max="29" width="10.83203125" customWidth="1"/>
    <col min="30" max="30" width="2.6640625" customWidth="1"/>
    <col min="31" max="31" width="10.83203125" hidden="1" customWidth="1"/>
  </cols>
  <sheetData>
    <row r="1" spans="1:31" ht="6" customHeight="1" thickBot="1"/>
    <row r="2" spans="1:31">
      <c r="A2" s="247"/>
      <c r="B2" s="316" t="s">
        <v>170</v>
      </c>
      <c r="C2" s="317"/>
      <c r="D2" s="317"/>
      <c r="E2" s="317"/>
      <c r="F2" s="317"/>
      <c r="G2" s="317"/>
      <c r="H2" s="317"/>
      <c r="I2" s="308"/>
      <c r="J2" s="308"/>
      <c r="K2" s="308"/>
      <c r="L2" s="308"/>
      <c r="M2" s="308"/>
      <c r="N2" s="329" t="s">
        <v>49</v>
      </c>
      <c r="O2" s="330"/>
      <c r="P2" s="241"/>
      <c r="Q2" s="203"/>
      <c r="R2" s="203"/>
      <c r="S2" s="200" t="e">
        <f>SUM(D11:N11)/11</f>
        <v>#DIV/0!</v>
      </c>
      <c r="T2" s="322" t="s">
        <v>168</v>
      </c>
      <c r="U2" s="323"/>
      <c r="V2" s="324"/>
    </row>
    <row r="3" spans="1:31" ht="20" customHeight="1">
      <c r="A3" s="247"/>
      <c r="B3" s="318"/>
      <c r="C3" s="319"/>
      <c r="D3" s="319"/>
      <c r="E3" s="319"/>
      <c r="F3" s="319"/>
      <c r="G3" s="319"/>
      <c r="H3" s="319"/>
      <c r="I3" s="249"/>
      <c r="J3" s="249"/>
      <c r="K3" s="249"/>
      <c r="L3" s="247"/>
      <c r="M3" s="247"/>
      <c r="N3" s="438">
        <f>'Zwischenauswertung Umsätze'!Q12-'Zwischenauswertung Umsätze'!Q21</f>
        <v>0</v>
      </c>
      <c r="O3" s="439"/>
      <c r="P3" s="242"/>
      <c r="Q3" s="202"/>
      <c r="R3" s="202"/>
      <c r="S3" s="201" t="e">
        <f>SUM(D15:N15)/11</f>
        <v>#DIV/0!</v>
      </c>
      <c r="T3" s="325"/>
      <c r="U3" s="325"/>
      <c r="V3" s="326"/>
    </row>
    <row r="4" spans="1:31" ht="6" customHeight="1" thickBot="1">
      <c r="A4" s="247"/>
      <c r="B4" s="331"/>
      <c r="C4" s="249"/>
      <c r="D4" s="249"/>
      <c r="E4" s="249"/>
      <c r="F4" s="249"/>
      <c r="G4" s="249"/>
      <c r="H4" s="249"/>
      <c r="I4" s="249"/>
      <c r="J4" s="249"/>
      <c r="K4" s="249"/>
      <c r="L4" s="249"/>
      <c r="M4" s="249"/>
      <c r="N4" s="249"/>
      <c r="O4" s="249"/>
      <c r="P4" s="249"/>
      <c r="Q4" s="249"/>
      <c r="R4" s="249"/>
      <c r="S4" s="249"/>
      <c r="T4" s="249"/>
      <c r="U4" s="249"/>
      <c r="V4" s="310"/>
    </row>
    <row r="5" spans="1:31" ht="18" customHeight="1">
      <c r="A5" s="247"/>
      <c r="B5" s="314" t="s">
        <v>26</v>
      </c>
      <c r="C5" s="315"/>
      <c r="D5" s="40">
        <v>44136</v>
      </c>
      <c r="E5" s="40">
        <v>44166</v>
      </c>
      <c r="F5" s="40">
        <v>44197</v>
      </c>
      <c r="G5" s="40">
        <v>44228</v>
      </c>
      <c r="H5" s="40">
        <v>44256</v>
      </c>
      <c r="I5" s="40">
        <v>44287</v>
      </c>
      <c r="J5" s="40">
        <v>44317</v>
      </c>
      <c r="K5" s="40">
        <v>44348</v>
      </c>
      <c r="L5" s="40">
        <v>44378</v>
      </c>
      <c r="M5" s="40">
        <v>44409</v>
      </c>
      <c r="N5" s="40">
        <v>44440</v>
      </c>
      <c r="O5" s="40">
        <v>44470</v>
      </c>
      <c r="P5" s="40">
        <v>44501</v>
      </c>
      <c r="Q5" s="40">
        <v>44531</v>
      </c>
      <c r="R5" s="313"/>
      <c r="S5" s="332" t="s">
        <v>50</v>
      </c>
      <c r="T5" s="308"/>
      <c r="U5" s="308"/>
      <c r="V5" s="309"/>
    </row>
    <row r="6" spans="1:31" ht="18">
      <c r="A6" s="247"/>
      <c r="B6" s="300" t="s">
        <v>53</v>
      </c>
      <c r="C6" s="328"/>
      <c r="D6" s="41">
        <f>'Zwischenauswertung Umsätze'!N21-'Zwischenauswertung Umsätze'!N12</f>
        <v>0</v>
      </c>
      <c r="E6" s="41">
        <f>'Zwischenauswertung Umsätze'!O21-'Zwischenauswertung Umsätze'!O12</f>
        <v>0</v>
      </c>
      <c r="F6" s="41">
        <f>'Zwischenauswertung Umsätze'!D30-'Zwischenauswertung Umsätze'!D12</f>
        <v>0</v>
      </c>
      <c r="G6" s="41">
        <f>'Zwischenauswertung Umsätze'!E30-'Zwischenauswertung Umsätze'!E12</f>
        <v>0</v>
      </c>
      <c r="H6" s="41">
        <f>'Zwischenauswertung Umsätze'!F30-'Zwischenauswertung Umsätze'!F12</f>
        <v>0</v>
      </c>
      <c r="I6" s="41">
        <f>'Zwischenauswertung Umsätze'!G30-'Zwischenauswertung Umsätze'!G12</f>
        <v>0</v>
      </c>
      <c r="J6" s="41">
        <f>'Zwischenauswertung Umsätze'!H30-'Zwischenauswertung Umsätze'!H12</f>
        <v>0</v>
      </c>
      <c r="K6" s="41">
        <f>'Zwischenauswertung Umsätze'!I30-'Zwischenauswertung Umsätze'!I12</f>
        <v>0</v>
      </c>
      <c r="L6" s="41">
        <f>'Zwischenauswertung Umsätze'!J30-'Zwischenauswertung Umsätze'!J12</f>
        <v>0</v>
      </c>
      <c r="M6" s="41">
        <f>'Zwischenauswertung Umsätze'!K30-'Zwischenauswertung Umsätze'!K12</f>
        <v>0</v>
      </c>
      <c r="N6" s="41">
        <f>'Zwischenauswertung Umsätze'!L30-'Zwischenauswertung Umsätze'!L12</f>
        <v>0</v>
      </c>
      <c r="O6" s="41">
        <f>'Zwischenauswertung Umsätze'!M30-'Zwischenauswertung Umsätze'!M12</f>
        <v>0</v>
      </c>
      <c r="P6" s="41">
        <f>'Zwischenauswertung Umsätze'!N30-'Zwischenauswertung Umsätze'!N12</f>
        <v>0</v>
      </c>
      <c r="Q6" s="41">
        <f>'Zwischenauswertung Umsätze'!O30-'Zwischenauswertung Umsätze'!O12</f>
        <v>0</v>
      </c>
      <c r="R6" s="310"/>
      <c r="S6" s="331"/>
      <c r="T6" s="249"/>
      <c r="U6" s="249"/>
      <c r="V6" s="310"/>
    </row>
    <row r="7" spans="1:31" ht="19" thickBot="1">
      <c r="A7" s="247"/>
      <c r="B7" s="300" t="s">
        <v>27</v>
      </c>
      <c r="C7" s="301"/>
      <c r="D7" s="87" t="e">
        <f>D6/'Zwischenauswertung Umsätze'!N12</f>
        <v>#DIV/0!</v>
      </c>
      <c r="E7" s="87" t="e">
        <f>E6/'Zwischenauswertung Umsätze'!O12</f>
        <v>#DIV/0!</v>
      </c>
      <c r="F7" s="87" t="e">
        <f>F6/'Zwischenauswertung Umsätze'!D12</f>
        <v>#DIV/0!</v>
      </c>
      <c r="G7" s="87" t="e">
        <f>G6/'Zwischenauswertung Umsätze'!E12</f>
        <v>#DIV/0!</v>
      </c>
      <c r="H7" s="87" t="e">
        <f>H6/'Zwischenauswertung Umsätze'!F12</f>
        <v>#DIV/0!</v>
      </c>
      <c r="I7" s="87" t="e">
        <f>I6/'Zwischenauswertung Umsätze'!G12</f>
        <v>#DIV/0!</v>
      </c>
      <c r="J7" s="87" t="e">
        <f>J6/'Zwischenauswertung Umsätze'!H12</f>
        <v>#DIV/0!</v>
      </c>
      <c r="K7" s="87" t="e">
        <f>K6/'Zwischenauswertung Umsätze'!I12</f>
        <v>#DIV/0!</v>
      </c>
      <c r="L7" s="87" t="e">
        <f>L6/'Zwischenauswertung Umsätze'!J12</f>
        <v>#DIV/0!</v>
      </c>
      <c r="M7" s="87" t="e">
        <f>M6/'Zwischenauswertung Umsätze'!K12</f>
        <v>#DIV/0!</v>
      </c>
      <c r="N7" s="87" t="e">
        <f>N6/'Zwischenauswertung Umsätze'!L12</f>
        <v>#DIV/0!</v>
      </c>
      <c r="O7" s="87" t="e">
        <f>O6/'Zwischenauswertung Umsätze'!M12</f>
        <v>#DIV/0!</v>
      </c>
      <c r="P7" s="87" t="e">
        <f>P6/'Zwischenauswertung Umsätze'!N12</f>
        <v>#DIV/0!</v>
      </c>
      <c r="Q7" s="87" t="e">
        <f>Q6/'Zwischenauswertung Umsätze'!O12</f>
        <v>#DIV/0!</v>
      </c>
      <c r="R7" s="310"/>
      <c r="S7" s="406" t="str">
        <f>VLOOKUP(N3,U81:V82,2)</f>
        <v>Umsatzprüfung nicht OK</v>
      </c>
      <c r="T7" s="407"/>
      <c r="U7" s="407"/>
      <c r="V7" s="408"/>
    </row>
    <row r="8" spans="1:31" ht="6" customHeight="1">
      <c r="A8" s="247"/>
      <c r="B8" s="331"/>
      <c r="C8" s="249"/>
      <c r="D8" s="249"/>
      <c r="E8" s="249"/>
      <c r="F8" s="249"/>
      <c r="G8" s="249"/>
      <c r="H8" s="249"/>
      <c r="I8" s="249"/>
      <c r="J8" s="249"/>
      <c r="K8" s="249"/>
      <c r="L8" s="249"/>
      <c r="M8" s="249"/>
      <c r="N8" s="249"/>
      <c r="O8" s="249"/>
      <c r="P8" s="249"/>
      <c r="Q8" s="249"/>
      <c r="R8" s="310"/>
      <c r="S8" s="418" t="s">
        <v>118</v>
      </c>
      <c r="T8" s="419"/>
      <c r="U8" s="419"/>
      <c r="V8" s="420"/>
    </row>
    <row r="9" spans="1:31" ht="22" customHeight="1">
      <c r="A9" s="247"/>
      <c r="B9" s="344" t="s">
        <v>174</v>
      </c>
      <c r="C9" s="249"/>
      <c r="D9" s="249"/>
      <c r="E9" s="249"/>
      <c r="F9" s="249"/>
      <c r="G9" s="249"/>
      <c r="H9" s="249"/>
      <c r="I9" s="249"/>
      <c r="J9" s="249"/>
      <c r="K9" s="249"/>
      <c r="L9" s="249"/>
      <c r="M9" s="249"/>
      <c r="N9" s="249"/>
      <c r="O9" s="249"/>
      <c r="P9" s="249"/>
      <c r="Q9" s="249"/>
      <c r="R9" s="310"/>
      <c r="S9" s="421"/>
      <c r="T9" s="422"/>
      <c r="U9" s="422"/>
      <c r="V9" s="423"/>
    </row>
    <row r="10" spans="1:31" ht="20" customHeight="1" thickBot="1">
      <c r="A10" s="247"/>
      <c r="B10" s="333" t="s">
        <v>26</v>
      </c>
      <c r="C10" s="334"/>
      <c r="D10" s="442">
        <v>44136</v>
      </c>
      <c r="E10" s="443">
        <v>44166</v>
      </c>
      <c r="F10" s="443">
        <v>44197</v>
      </c>
      <c r="G10" s="443">
        <v>44228</v>
      </c>
      <c r="H10" s="443">
        <v>44256</v>
      </c>
      <c r="I10" s="443">
        <v>44287</v>
      </c>
      <c r="J10" s="443">
        <v>44317</v>
      </c>
      <c r="K10" s="443">
        <v>44348</v>
      </c>
      <c r="L10" s="443">
        <v>44378</v>
      </c>
      <c r="M10" s="443">
        <v>44409</v>
      </c>
      <c r="N10" s="443">
        <v>44440</v>
      </c>
      <c r="O10" s="443">
        <v>44470</v>
      </c>
      <c r="P10" s="443">
        <v>44501</v>
      </c>
      <c r="Q10" s="444">
        <v>44531</v>
      </c>
      <c r="R10" s="310"/>
      <c r="S10" s="305" t="e">
        <f>VLOOKUP(K95,U84:V85,2)</f>
        <v>#DIV/0!</v>
      </c>
      <c r="T10" s="301"/>
      <c r="U10" s="301"/>
      <c r="V10" s="306"/>
    </row>
    <row r="11" spans="1:31" ht="24" thickBot="1">
      <c r="A11" s="247"/>
      <c r="B11" s="327" t="s">
        <v>146</v>
      </c>
      <c r="C11" s="441"/>
      <c r="D11" s="195" t="e">
        <f>VLOOKUP(D7,$U$74:$V$79,2)</f>
        <v>#DIV/0!</v>
      </c>
      <c r="E11" s="195" t="e">
        <f>VLOOKUP(E7,$U$74:$V$79,2)</f>
        <v>#DIV/0!</v>
      </c>
      <c r="F11" s="195" t="e">
        <f>VLOOKUP(F7,$U$74:$V$79,2)</f>
        <v>#DIV/0!</v>
      </c>
      <c r="G11" s="195" t="e">
        <f>VLOOKUP(G7,$U$74:$V$79,2)</f>
        <v>#DIV/0!</v>
      </c>
      <c r="H11" s="195" t="e">
        <f>VLOOKUP(H7,$U$74:$V$79,2)</f>
        <v>#DIV/0!</v>
      </c>
      <c r="I11" s="195" t="e">
        <f>VLOOKUP(I7,$U$74:$V$79,2)</f>
        <v>#DIV/0!</v>
      </c>
      <c r="J11" s="195" t="e">
        <f t="shared" ref="J11:K11" si="0">VLOOKUP(J7,$U$74:$V$79,2)</f>
        <v>#DIV/0!</v>
      </c>
      <c r="K11" s="195" t="e">
        <f t="shared" si="0"/>
        <v>#DIV/0!</v>
      </c>
      <c r="L11" s="195" t="e">
        <f>VLOOKUP(L7,$U$74:$V$79,2)</f>
        <v>#DIV/0!</v>
      </c>
      <c r="M11" s="195" t="e">
        <f>VLOOKUP(M7,$U$74:$V$79,2)</f>
        <v>#DIV/0!</v>
      </c>
      <c r="N11" s="195" t="e">
        <f>VLOOKUP(N7,$U$74:$V$79,2)</f>
        <v>#DIV/0!</v>
      </c>
      <c r="O11" s="195" t="e">
        <f>VLOOKUP(O7,$U$74:$V$79,2)</f>
        <v>#DIV/0!</v>
      </c>
      <c r="P11" s="195" t="e">
        <f>VLOOKUP(P7,$U$74:$V$79,2)</f>
        <v>#DIV/0!</v>
      </c>
      <c r="Q11" s="195" t="e">
        <f>VLOOKUP(Q7,$U$74:$V$79,2)</f>
        <v>#DIV/0!</v>
      </c>
      <c r="R11" s="310"/>
      <c r="S11" s="307" t="e">
        <f>VLOOKUP(S3,U87:V88,2)</f>
        <v>#DIV/0!</v>
      </c>
      <c r="T11" s="303"/>
      <c r="U11" s="303"/>
      <c r="V11" s="304"/>
      <c r="AE11" s="473">
        <v>0</v>
      </c>
    </row>
    <row r="12" spans="1:31" ht="24" customHeight="1">
      <c r="A12" s="247"/>
      <c r="B12" s="341" t="s">
        <v>134</v>
      </c>
      <c r="C12" s="342"/>
      <c r="D12" s="342"/>
      <c r="E12" s="342"/>
      <c r="F12" s="342"/>
      <c r="G12" s="342"/>
      <c r="H12" s="342"/>
      <c r="I12" s="342"/>
      <c r="J12" s="342"/>
      <c r="K12" s="342"/>
      <c r="L12" s="342"/>
      <c r="M12" s="342"/>
      <c r="N12" s="342"/>
      <c r="O12" s="342"/>
      <c r="P12" s="342"/>
      <c r="Q12" s="342"/>
      <c r="R12" s="310"/>
      <c r="S12" s="409" t="s">
        <v>167</v>
      </c>
      <c r="T12" s="410"/>
      <c r="U12" s="410"/>
      <c r="V12" s="411"/>
    </row>
    <row r="13" spans="1:31" ht="21" customHeight="1">
      <c r="A13" s="247"/>
      <c r="B13" s="335" t="s">
        <v>120</v>
      </c>
      <c r="C13" s="336"/>
      <c r="D13" s="196">
        <f>VLOOKUP(D8,$U$74:$V$79,2)</f>
        <v>0</v>
      </c>
      <c r="E13" s="196">
        <f>VLOOKUP(E8,$U$74:$V$79,2)</f>
        <v>0</v>
      </c>
      <c r="F13" s="196" t="e">
        <f>L82</f>
        <v>#DIV/0!</v>
      </c>
      <c r="G13" s="196" t="e">
        <f>L83</f>
        <v>#DIV/0!</v>
      </c>
      <c r="H13" s="196" t="e">
        <f>L84</f>
        <v>#DIV/0!</v>
      </c>
      <c r="I13" s="196" t="e">
        <f>L85</f>
        <v>#DIV/0!</v>
      </c>
      <c r="J13" s="196" t="e">
        <f>L86</f>
        <v>#DIV/0!</v>
      </c>
      <c r="K13" s="196" t="e">
        <f>L87</f>
        <v>#DIV/0!</v>
      </c>
      <c r="L13" s="196" t="e">
        <f>L88</f>
        <v>#DIV/0!</v>
      </c>
      <c r="M13" s="196" t="e">
        <f>L89</f>
        <v>#DIV/0!</v>
      </c>
      <c r="N13" s="196" t="e">
        <f>L90</f>
        <v>#DIV/0!</v>
      </c>
      <c r="O13" s="196" t="e">
        <f>L91</f>
        <v>#DIV/0!</v>
      </c>
      <c r="P13" s="196" t="e">
        <f>L92</f>
        <v>#DIV/0!</v>
      </c>
      <c r="Q13" s="196" t="e">
        <f>L93</f>
        <v>#DIV/0!</v>
      </c>
      <c r="R13" s="310"/>
      <c r="S13" s="412"/>
      <c r="T13" s="413"/>
      <c r="U13" s="413"/>
      <c r="V13" s="414"/>
    </row>
    <row r="14" spans="1:31" ht="12" customHeight="1" thickBot="1">
      <c r="A14" s="247"/>
      <c r="B14" s="337" t="s">
        <v>172</v>
      </c>
      <c r="C14" s="338"/>
      <c r="D14" s="432"/>
      <c r="E14" s="433"/>
      <c r="F14" s="433"/>
      <c r="G14" s="433"/>
      <c r="H14" s="433"/>
      <c r="I14" s="433"/>
      <c r="J14" s="433"/>
      <c r="K14" s="433"/>
      <c r="L14" s="433"/>
      <c r="M14" s="433"/>
      <c r="N14" s="433"/>
      <c r="O14" s="434"/>
      <c r="P14" s="434"/>
      <c r="Q14" s="434"/>
      <c r="R14" s="310"/>
      <c r="S14" s="412"/>
      <c r="T14" s="413"/>
      <c r="U14" s="413"/>
      <c r="V14" s="414"/>
    </row>
    <row r="15" spans="1:31" ht="24" customHeight="1" thickBot="1">
      <c r="A15" s="247"/>
      <c r="B15" s="339"/>
      <c r="C15" s="340"/>
      <c r="D15" s="93" t="e">
        <f>D11+(D13*D11)</f>
        <v>#DIV/0!</v>
      </c>
      <c r="E15" s="93" t="e">
        <f t="shared" ref="E15:Q15" si="1">E11+(E13*E11)</f>
        <v>#DIV/0!</v>
      </c>
      <c r="F15" s="93" t="e">
        <f t="shared" si="1"/>
        <v>#DIV/0!</v>
      </c>
      <c r="G15" s="93" t="e">
        <f t="shared" si="1"/>
        <v>#DIV/0!</v>
      </c>
      <c r="H15" s="93" t="e">
        <f t="shared" si="1"/>
        <v>#DIV/0!</v>
      </c>
      <c r="I15" s="93" t="e">
        <f t="shared" si="1"/>
        <v>#DIV/0!</v>
      </c>
      <c r="J15" s="93" t="e">
        <f t="shared" si="1"/>
        <v>#DIV/0!</v>
      </c>
      <c r="K15" s="93" t="e">
        <f t="shared" si="1"/>
        <v>#DIV/0!</v>
      </c>
      <c r="L15" s="93" t="e">
        <f t="shared" si="1"/>
        <v>#DIV/0!</v>
      </c>
      <c r="M15" s="93" t="e">
        <f t="shared" si="1"/>
        <v>#DIV/0!</v>
      </c>
      <c r="N15" s="93" t="e">
        <f t="shared" si="1"/>
        <v>#DIV/0!</v>
      </c>
      <c r="O15" s="93" t="e">
        <f t="shared" si="1"/>
        <v>#DIV/0!</v>
      </c>
      <c r="P15" s="93" t="e">
        <f t="shared" si="1"/>
        <v>#DIV/0!</v>
      </c>
      <c r="Q15" s="93" t="e">
        <f t="shared" si="1"/>
        <v>#DIV/0!</v>
      </c>
      <c r="R15" s="312"/>
      <c r="S15" s="415"/>
      <c r="T15" s="416"/>
      <c r="U15" s="416"/>
      <c r="V15" s="417"/>
    </row>
    <row r="16" spans="1:31" ht="6" customHeight="1">
      <c r="A16" s="247"/>
      <c r="B16" s="302"/>
      <c r="C16" s="249"/>
      <c r="D16" s="249"/>
      <c r="E16" s="249"/>
      <c r="F16" s="249"/>
      <c r="G16" s="249"/>
      <c r="H16" s="249"/>
      <c r="I16" s="249"/>
      <c r="J16" s="249"/>
      <c r="K16" s="249"/>
      <c r="L16" s="249"/>
      <c r="M16" s="249"/>
      <c r="N16" s="249"/>
      <c r="O16" s="249"/>
      <c r="P16" s="249"/>
      <c r="Q16" s="249"/>
      <c r="R16" s="249"/>
      <c r="S16" s="249"/>
      <c r="T16" s="249"/>
      <c r="U16" s="249"/>
      <c r="V16" s="249"/>
    </row>
    <row r="17" spans="1:22">
      <c r="A17" s="247"/>
      <c r="B17" s="20"/>
      <c r="C17" s="19">
        <v>-0.3</v>
      </c>
      <c r="D17" s="19">
        <v>-0.3</v>
      </c>
      <c r="E17" s="19">
        <v>-0.3</v>
      </c>
      <c r="F17" s="19">
        <v>-0.3</v>
      </c>
      <c r="G17" s="19">
        <v>-0.3</v>
      </c>
      <c r="H17" s="19">
        <v>-0.3</v>
      </c>
      <c r="I17" s="19">
        <v>-0.3</v>
      </c>
      <c r="J17" s="19">
        <v>-0.3</v>
      </c>
      <c r="K17" s="19">
        <v>-0.3</v>
      </c>
      <c r="L17" s="19">
        <v>-0.3</v>
      </c>
      <c r="M17" s="19">
        <v>-0.3</v>
      </c>
      <c r="N17" s="19">
        <v>-0.3</v>
      </c>
      <c r="O17" s="19">
        <v>-0.3</v>
      </c>
      <c r="P17" s="19">
        <v>-0.3</v>
      </c>
      <c r="Q17" s="19">
        <v>-0.3</v>
      </c>
      <c r="R17" s="19"/>
      <c r="S17" s="435"/>
      <c r="T17" s="436"/>
      <c r="U17" s="436"/>
      <c r="V17" s="437"/>
    </row>
    <row r="18" spans="1:22">
      <c r="A18" s="247"/>
      <c r="B18" s="20"/>
      <c r="C18" s="19">
        <v>-0.5</v>
      </c>
      <c r="D18" s="19">
        <v>-0.5</v>
      </c>
      <c r="E18" s="19">
        <v>-0.5</v>
      </c>
      <c r="F18" s="19">
        <v>-0.5</v>
      </c>
      <c r="G18" s="19">
        <v>-0.5</v>
      </c>
      <c r="H18" s="19">
        <v>-0.5</v>
      </c>
      <c r="I18" s="19">
        <v>-0.5</v>
      </c>
      <c r="J18" s="19">
        <v>-0.5</v>
      </c>
      <c r="K18" s="19">
        <v>-0.5</v>
      </c>
      <c r="L18" s="19">
        <v>-0.5</v>
      </c>
      <c r="M18" s="19">
        <v>-0.5</v>
      </c>
      <c r="N18" s="19">
        <v>-0.5</v>
      </c>
      <c r="O18" s="19">
        <v>-0.5</v>
      </c>
      <c r="P18" s="19">
        <v>-0.5</v>
      </c>
      <c r="Q18" s="19">
        <v>-0.5</v>
      </c>
      <c r="R18" s="19"/>
      <c r="S18" s="249"/>
      <c r="T18" s="249"/>
      <c r="U18" s="249"/>
      <c r="V18" s="310"/>
    </row>
    <row r="19" spans="1:22">
      <c r="A19" s="247"/>
      <c r="B19" s="20"/>
      <c r="C19" s="19">
        <v>-0.7</v>
      </c>
      <c r="D19" s="19">
        <v>-0.7</v>
      </c>
      <c r="E19" s="19">
        <v>-0.7</v>
      </c>
      <c r="F19" s="19">
        <v>-0.7</v>
      </c>
      <c r="G19" s="19">
        <v>-0.7</v>
      </c>
      <c r="H19" s="19">
        <v>-0.7</v>
      </c>
      <c r="I19" s="19">
        <v>-0.7</v>
      </c>
      <c r="J19" s="19">
        <v>-0.7</v>
      </c>
      <c r="K19" s="19">
        <v>-0.7</v>
      </c>
      <c r="L19" s="19">
        <v>-0.7</v>
      </c>
      <c r="M19" s="19">
        <v>-0.7</v>
      </c>
      <c r="N19" s="19">
        <v>-0.7</v>
      </c>
      <c r="O19" s="19">
        <v>-0.7</v>
      </c>
      <c r="P19" s="19">
        <v>-0.7</v>
      </c>
      <c r="Q19" s="19">
        <v>-0.7</v>
      </c>
      <c r="R19" s="19"/>
      <c r="S19" s="249"/>
      <c r="T19" s="249"/>
      <c r="U19" s="249"/>
      <c r="V19" s="310"/>
    </row>
    <row r="20" spans="1:22">
      <c r="A20" s="247"/>
      <c r="B20" s="20"/>
      <c r="C20" s="20"/>
      <c r="D20" s="20"/>
      <c r="E20" s="20"/>
      <c r="F20" s="20"/>
      <c r="G20" s="20"/>
      <c r="H20" s="20"/>
      <c r="I20" s="20"/>
      <c r="J20" s="20"/>
      <c r="K20" s="20"/>
      <c r="L20" s="20"/>
      <c r="M20" s="20"/>
      <c r="N20" s="426"/>
      <c r="O20" s="426"/>
      <c r="P20" s="426"/>
      <c r="Q20" s="426"/>
      <c r="R20" s="426"/>
      <c r="S20" s="249"/>
      <c r="T20" s="249"/>
      <c r="U20" s="249"/>
      <c r="V20" s="310"/>
    </row>
    <row r="21" spans="1:22">
      <c r="A21" s="247"/>
      <c r="B21" s="20"/>
      <c r="C21" s="20"/>
      <c r="D21" s="20"/>
      <c r="E21" s="20"/>
      <c r="F21" s="20"/>
      <c r="G21" s="20"/>
      <c r="H21" s="20"/>
      <c r="I21" s="20"/>
      <c r="J21" s="20"/>
      <c r="K21" s="20"/>
      <c r="L21" s="20"/>
      <c r="M21" s="20"/>
      <c r="N21" s="426"/>
      <c r="O21" s="426"/>
      <c r="P21" s="426"/>
      <c r="Q21" s="426"/>
      <c r="R21" s="426"/>
      <c r="S21" s="249"/>
      <c r="T21" s="249"/>
      <c r="U21" s="249"/>
      <c r="V21" s="310"/>
    </row>
    <row r="22" spans="1:22">
      <c r="A22" s="247"/>
      <c r="B22" s="60"/>
      <c r="C22" s="60"/>
      <c r="D22" s="60"/>
      <c r="E22" s="60"/>
      <c r="F22" s="60"/>
      <c r="G22" s="60"/>
      <c r="H22" s="60"/>
      <c r="I22" s="60"/>
      <c r="J22" s="60"/>
      <c r="K22" s="60"/>
      <c r="L22" s="60"/>
      <c r="M22" s="60"/>
      <c r="N22" s="424"/>
      <c r="O22" s="424"/>
      <c r="P22" s="424"/>
      <c r="Q22" s="424"/>
      <c r="R22" s="424"/>
      <c r="S22" s="249"/>
      <c r="T22" s="249"/>
      <c r="U22" s="249"/>
      <c r="V22" s="310"/>
    </row>
    <row r="23" spans="1:22">
      <c r="A23" s="247"/>
      <c r="B23" s="60"/>
      <c r="C23" s="60"/>
      <c r="D23" s="60"/>
      <c r="E23" s="60"/>
      <c r="F23" s="60"/>
      <c r="G23" s="60"/>
      <c r="H23" s="60"/>
      <c r="I23" s="60"/>
      <c r="J23" s="60"/>
      <c r="K23" s="60"/>
      <c r="L23" s="60"/>
      <c r="M23" s="60"/>
      <c r="N23" s="424"/>
      <c r="O23" s="424"/>
      <c r="P23" s="424"/>
      <c r="Q23" s="424"/>
      <c r="R23" s="424"/>
      <c r="S23" s="249"/>
      <c r="T23" s="249"/>
      <c r="U23" s="249"/>
      <c r="V23" s="310"/>
    </row>
    <row r="24" spans="1:22">
      <c r="A24" s="247"/>
      <c r="B24" s="60"/>
      <c r="C24" s="60"/>
      <c r="D24" s="60"/>
      <c r="E24" s="60"/>
      <c r="F24" s="60"/>
      <c r="G24" s="60"/>
      <c r="H24" s="60"/>
      <c r="I24" s="60"/>
      <c r="J24" s="60"/>
      <c r="K24" s="60"/>
      <c r="L24" s="60"/>
      <c r="M24" s="60"/>
      <c r="N24" s="424"/>
      <c r="O24" s="424"/>
      <c r="P24" s="424"/>
      <c r="Q24" s="424"/>
      <c r="R24" s="424"/>
      <c r="S24" s="249"/>
      <c r="T24" s="249"/>
      <c r="U24" s="249"/>
      <c r="V24" s="310"/>
    </row>
    <row r="25" spans="1:22">
      <c r="A25" s="247"/>
      <c r="B25" s="60"/>
      <c r="C25" s="60"/>
      <c r="D25" s="60"/>
      <c r="E25" s="60"/>
      <c r="F25" s="60"/>
      <c r="G25" s="60"/>
      <c r="H25" s="60"/>
      <c r="I25" s="60"/>
      <c r="J25" s="60"/>
      <c r="K25" s="60"/>
      <c r="L25" s="60"/>
      <c r="M25" s="60"/>
      <c r="N25" s="424"/>
      <c r="O25" s="424"/>
      <c r="P25" s="424"/>
      <c r="Q25" s="424"/>
      <c r="R25" s="424"/>
      <c r="S25" s="249"/>
      <c r="T25" s="249"/>
      <c r="U25" s="249"/>
      <c r="V25" s="310"/>
    </row>
    <row r="26" spans="1:22">
      <c r="A26" s="247"/>
      <c r="B26" s="60"/>
      <c r="C26" s="60"/>
      <c r="D26" s="60"/>
      <c r="E26" s="60"/>
      <c r="F26" s="60"/>
      <c r="G26" s="60"/>
      <c r="H26" s="60"/>
      <c r="I26" s="60"/>
      <c r="J26" s="60"/>
      <c r="K26" s="60"/>
      <c r="L26" s="60"/>
      <c r="M26" s="60"/>
      <c r="N26" s="424"/>
      <c r="O26" s="424"/>
      <c r="P26" s="424"/>
      <c r="Q26" s="424"/>
      <c r="R26" s="424"/>
      <c r="S26" s="249"/>
      <c r="T26" s="249"/>
      <c r="U26" s="249"/>
      <c r="V26" s="310"/>
    </row>
    <row r="27" spans="1:22">
      <c r="A27" s="247"/>
      <c r="B27" s="60"/>
      <c r="C27" s="60"/>
      <c r="D27" s="60"/>
      <c r="E27" s="60"/>
      <c r="F27" s="60"/>
      <c r="G27" s="60"/>
      <c r="H27" s="60"/>
      <c r="I27" s="60"/>
      <c r="J27" s="60"/>
      <c r="K27" s="60"/>
      <c r="L27" s="60"/>
      <c r="M27" s="60"/>
      <c r="N27" s="424"/>
      <c r="O27" s="424"/>
      <c r="P27" s="424"/>
      <c r="Q27" s="424"/>
      <c r="R27" s="424"/>
      <c r="S27" s="249"/>
      <c r="T27" s="249"/>
      <c r="U27" s="249"/>
      <c r="V27" s="310"/>
    </row>
    <row r="28" spans="1:22">
      <c r="A28" s="247"/>
      <c r="B28" s="60"/>
      <c r="C28" s="60"/>
      <c r="D28" s="60"/>
      <c r="E28" s="60"/>
      <c r="F28" s="60"/>
      <c r="G28" s="60"/>
      <c r="H28" s="60"/>
      <c r="I28" s="60"/>
      <c r="J28" s="60"/>
      <c r="K28" s="60"/>
      <c r="L28" s="60"/>
      <c r="M28" s="60"/>
      <c r="N28" s="424"/>
      <c r="O28" s="424"/>
      <c r="P28" s="424"/>
      <c r="Q28" s="424"/>
      <c r="R28" s="424"/>
      <c r="S28" s="249"/>
      <c r="T28" s="249"/>
      <c r="U28" s="249"/>
      <c r="V28" s="310"/>
    </row>
    <row r="29" spans="1:22">
      <c r="A29" s="247"/>
      <c r="B29" s="60"/>
      <c r="C29" s="60"/>
      <c r="D29" s="60"/>
      <c r="E29" s="60"/>
      <c r="F29" s="60"/>
      <c r="G29" s="60"/>
      <c r="H29" s="60"/>
      <c r="I29" s="60"/>
      <c r="J29" s="60"/>
      <c r="K29" s="60"/>
      <c r="L29" s="60"/>
      <c r="M29" s="60"/>
      <c r="N29" s="424"/>
      <c r="O29" s="424"/>
      <c r="P29" s="424"/>
      <c r="Q29" s="424"/>
      <c r="R29" s="424"/>
      <c r="S29" s="249"/>
      <c r="T29" s="249"/>
      <c r="U29" s="249"/>
      <c r="V29" s="310"/>
    </row>
    <row r="30" spans="1:22">
      <c r="A30" s="247"/>
      <c r="B30" s="60"/>
      <c r="C30" s="60"/>
      <c r="D30" s="60"/>
      <c r="E30" s="60"/>
      <c r="F30" s="60"/>
      <c r="G30" s="60"/>
      <c r="H30" s="60"/>
      <c r="I30" s="60"/>
      <c r="J30" s="60"/>
      <c r="K30" s="60"/>
      <c r="L30" s="60"/>
      <c r="M30" s="60"/>
      <c r="N30" s="424"/>
      <c r="O30" s="424"/>
      <c r="P30" s="424"/>
      <c r="Q30" s="424"/>
      <c r="R30" s="424"/>
      <c r="S30" s="249"/>
      <c r="T30" s="249"/>
      <c r="U30" s="249"/>
      <c r="V30" s="310"/>
    </row>
    <row r="31" spans="1:22">
      <c r="A31" s="247"/>
      <c r="B31" s="60"/>
      <c r="C31" s="60"/>
      <c r="D31" s="60"/>
      <c r="E31" s="60"/>
      <c r="F31" s="60"/>
      <c r="G31" s="60"/>
      <c r="H31" s="60"/>
      <c r="I31" s="60"/>
      <c r="J31" s="60"/>
      <c r="K31" s="60"/>
      <c r="L31" s="60"/>
      <c r="M31" s="60"/>
      <c r="N31" s="424"/>
      <c r="O31" s="424"/>
      <c r="P31" s="424"/>
      <c r="Q31" s="424"/>
      <c r="R31" s="424"/>
      <c r="S31" s="249"/>
      <c r="T31" s="249"/>
      <c r="U31" s="249"/>
      <c r="V31" s="310"/>
    </row>
    <row r="32" spans="1:22">
      <c r="A32" s="247"/>
      <c r="B32" s="60"/>
      <c r="C32" s="60"/>
      <c r="D32" s="60"/>
      <c r="E32" s="60"/>
      <c r="F32" s="60"/>
      <c r="G32" s="60"/>
      <c r="H32" s="60"/>
      <c r="I32" s="60"/>
      <c r="J32" s="60"/>
      <c r="K32" s="60"/>
      <c r="L32" s="60"/>
      <c r="M32" s="60"/>
      <c r="N32" s="424"/>
      <c r="O32" s="424"/>
      <c r="P32" s="424"/>
      <c r="Q32" s="424"/>
      <c r="R32" s="424"/>
      <c r="S32" s="249"/>
      <c r="T32" s="249"/>
      <c r="U32" s="249"/>
      <c r="V32" s="310"/>
    </row>
    <row r="33" spans="1:22">
      <c r="A33" s="247"/>
      <c r="B33" s="60"/>
      <c r="C33" s="60"/>
      <c r="D33" s="60"/>
      <c r="E33" s="60"/>
      <c r="F33" s="60"/>
      <c r="G33" s="60"/>
      <c r="H33" s="60"/>
      <c r="I33" s="60"/>
      <c r="J33" s="60"/>
      <c r="K33" s="60"/>
      <c r="L33" s="60"/>
      <c r="M33" s="60"/>
      <c r="N33" s="424"/>
      <c r="O33" s="424"/>
      <c r="P33" s="424"/>
      <c r="Q33" s="424"/>
      <c r="R33" s="424"/>
      <c r="S33" s="249"/>
      <c r="T33" s="249"/>
      <c r="U33" s="249"/>
      <c r="V33" s="310"/>
    </row>
    <row r="34" spans="1:22">
      <c r="A34" s="247"/>
      <c r="B34" s="60"/>
      <c r="C34" s="60"/>
      <c r="D34" s="60"/>
      <c r="E34" s="60"/>
      <c r="F34" s="60"/>
      <c r="G34" s="60"/>
      <c r="H34" s="60"/>
      <c r="I34" s="60"/>
      <c r="J34" s="60"/>
      <c r="K34" s="60"/>
      <c r="L34" s="60"/>
      <c r="M34" s="60"/>
      <c r="N34" s="424"/>
      <c r="O34" s="424"/>
      <c r="P34" s="424"/>
      <c r="Q34" s="424"/>
      <c r="R34" s="424"/>
      <c r="S34" s="249"/>
      <c r="T34" s="249"/>
      <c r="U34" s="249"/>
      <c r="V34" s="310"/>
    </row>
    <row r="35" spans="1:22">
      <c r="A35" s="247"/>
      <c r="B35" s="60"/>
      <c r="C35" s="60"/>
      <c r="D35" s="60"/>
      <c r="E35" s="60"/>
      <c r="F35" s="60"/>
      <c r="G35" s="60"/>
      <c r="H35" s="60"/>
      <c r="I35" s="60"/>
      <c r="J35" s="60"/>
      <c r="K35" s="60"/>
      <c r="L35" s="60"/>
      <c r="M35" s="60"/>
      <c r="N35" s="424"/>
      <c r="O35" s="424"/>
      <c r="P35" s="424"/>
      <c r="Q35" s="424"/>
      <c r="R35" s="424"/>
      <c r="S35" s="249"/>
      <c r="T35" s="249"/>
      <c r="U35" s="249"/>
      <c r="V35" s="310"/>
    </row>
    <row r="36" spans="1:22">
      <c r="A36" s="247"/>
      <c r="B36" s="60"/>
      <c r="C36" s="60"/>
      <c r="D36" s="60"/>
      <c r="E36" s="60"/>
      <c r="F36" s="60"/>
      <c r="G36" s="60"/>
      <c r="H36" s="60"/>
      <c r="I36" s="60"/>
      <c r="J36" s="60"/>
      <c r="K36" s="60"/>
      <c r="L36" s="60"/>
      <c r="M36" s="60"/>
      <c r="N36" s="424"/>
      <c r="O36" s="424"/>
      <c r="P36" s="424"/>
      <c r="Q36" s="424"/>
      <c r="R36" s="424"/>
      <c r="S36" s="249"/>
      <c r="T36" s="249"/>
      <c r="U36" s="249"/>
      <c r="V36" s="310"/>
    </row>
    <row r="37" spans="1:22">
      <c r="A37" s="247"/>
      <c r="B37" s="60"/>
      <c r="C37" s="60"/>
      <c r="D37" s="60"/>
      <c r="E37" s="60"/>
      <c r="F37" s="60"/>
      <c r="G37" s="60"/>
      <c r="H37" s="60"/>
      <c r="I37" s="60"/>
      <c r="J37" s="60"/>
      <c r="K37" s="60"/>
      <c r="L37" s="60"/>
      <c r="M37" s="60"/>
      <c r="N37" s="424"/>
      <c r="O37" s="424"/>
      <c r="P37" s="424"/>
      <c r="Q37" s="424"/>
      <c r="R37" s="424"/>
      <c r="S37" s="249"/>
      <c r="T37" s="249"/>
      <c r="U37" s="249"/>
      <c r="V37" s="310"/>
    </row>
    <row r="38" spans="1:22">
      <c r="A38" s="247"/>
      <c r="B38" s="60"/>
      <c r="C38" s="60"/>
      <c r="D38" s="60"/>
      <c r="E38" s="60"/>
      <c r="F38" s="60"/>
      <c r="G38" s="60"/>
      <c r="H38" s="60"/>
      <c r="I38" s="60"/>
      <c r="J38" s="60"/>
      <c r="K38" s="60"/>
      <c r="L38" s="60"/>
      <c r="M38" s="60"/>
      <c r="N38" s="424"/>
      <c r="O38" s="424"/>
      <c r="P38" s="424"/>
      <c r="Q38" s="424"/>
      <c r="R38" s="424"/>
      <c r="S38" s="249"/>
      <c r="T38" s="249"/>
      <c r="U38" s="249"/>
      <c r="V38" s="310"/>
    </row>
    <row r="39" spans="1:22">
      <c r="A39" s="247"/>
      <c r="B39" s="60"/>
      <c r="C39" s="60"/>
      <c r="D39" s="60"/>
      <c r="E39" s="60"/>
      <c r="F39" s="60"/>
      <c r="G39" s="60"/>
      <c r="H39" s="60"/>
      <c r="I39" s="60"/>
      <c r="J39" s="60"/>
      <c r="K39" s="60"/>
      <c r="L39" s="60"/>
      <c r="M39" s="60"/>
      <c r="N39" s="424"/>
      <c r="O39" s="424"/>
      <c r="P39" s="424"/>
      <c r="Q39" s="424"/>
      <c r="R39" s="424"/>
      <c r="S39" s="249"/>
      <c r="T39" s="249"/>
      <c r="U39" s="249"/>
      <c r="V39" s="310"/>
    </row>
    <row r="40" spans="1:22">
      <c r="A40" s="247"/>
      <c r="B40" s="60"/>
      <c r="C40" s="60"/>
      <c r="D40" s="60"/>
      <c r="E40" s="60"/>
      <c r="F40" s="60"/>
      <c r="G40" s="60"/>
      <c r="H40" s="60"/>
      <c r="I40" s="60"/>
      <c r="J40" s="60"/>
      <c r="K40" s="60"/>
      <c r="L40" s="60"/>
      <c r="M40" s="60"/>
      <c r="N40" s="424"/>
      <c r="O40" s="424"/>
      <c r="P40" s="424"/>
      <c r="Q40" s="424"/>
      <c r="R40" s="424"/>
      <c r="S40" s="249"/>
      <c r="T40" s="249"/>
      <c r="U40" s="249"/>
      <c r="V40" s="310"/>
    </row>
    <row r="41" spans="1:22">
      <c r="A41" s="247"/>
      <c r="B41" s="60"/>
      <c r="C41" s="60"/>
      <c r="D41" s="60"/>
      <c r="E41" s="60"/>
      <c r="F41" s="60"/>
      <c r="G41" s="60"/>
      <c r="H41" s="60"/>
      <c r="I41" s="60"/>
      <c r="J41" s="60"/>
      <c r="K41" s="60"/>
      <c r="L41" s="60"/>
      <c r="M41" s="60"/>
      <c r="N41" s="424"/>
      <c r="O41" s="424"/>
      <c r="P41" s="424"/>
      <c r="Q41" s="424"/>
      <c r="R41" s="424"/>
      <c r="S41" s="249"/>
      <c r="T41" s="249"/>
      <c r="U41" s="249"/>
      <c r="V41" s="310"/>
    </row>
    <row r="42" spans="1:22" ht="16" thickBot="1">
      <c r="A42" s="247"/>
      <c r="B42" s="60"/>
      <c r="C42" s="60"/>
      <c r="D42" s="60"/>
      <c r="E42" s="60"/>
      <c r="F42" s="60"/>
      <c r="G42" s="60"/>
      <c r="H42" s="60"/>
      <c r="I42" s="60"/>
      <c r="J42" s="60"/>
      <c r="K42" s="60"/>
      <c r="L42" s="60"/>
      <c r="M42" s="60"/>
      <c r="N42" s="425"/>
      <c r="O42" s="425"/>
      <c r="P42" s="425"/>
      <c r="Q42" s="425"/>
      <c r="R42" s="425"/>
      <c r="S42" s="342"/>
      <c r="T42" s="342"/>
      <c r="U42" s="342"/>
      <c r="V42" s="343"/>
    </row>
    <row r="43" spans="1:22">
      <c r="A43" s="247"/>
      <c r="B43" s="247"/>
      <c r="C43" s="247"/>
      <c r="D43" s="247"/>
      <c r="E43" s="247"/>
      <c r="F43" s="247"/>
      <c r="G43" s="247"/>
      <c r="H43" s="247"/>
      <c r="I43" s="247"/>
      <c r="J43" s="247"/>
      <c r="K43" s="247"/>
      <c r="L43" s="247"/>
      <c r="M43" s="247"/>
      <c r="N43" s="247"/>
      <c r="O43" s="247"/>
      <c r="P43" s="247"/>
      <c r="Q43" s="247"/>
      <c r="R43" s="247"/>
      <c r="S43" s="247"/>
      <c r="T43" s="247"/>
      <c r="U43" s="247"/>
      <c r="V43" s="247"/>
    </row>
    <row r="44" spans="1:22" ht="6" customHeight="1">
      <c r="A44" s="247"/>
      <c r="B44" s="38"/>
      <c r="C44" s="38"/>
      <c r="D44" s="38"/>
      <c r="E44" s="38"/>
      <c r="F44" s="38"/>
      <c r="G44" s="38"/>
      <c r="H44" s="38"/>
      <c r="I44" s="38"/>
      <c r="J44" s="38"/>
      <c r="K44" s="38"/>
      <c r="L44" s="38"/>
      <c r="M44" s="38"/>
      <c r="N44" s="38"/>
      <c r="O44" s="38"/>
      <c r="P44" s="38"/>
      <c r="Q44" s="38"/>
      <c r="R44" s="38"/>
      <c r="S44" s="43"/>
      <c r="T44" s="43"/>
      <c r="U44" s="38"/>
      <c r="V44" s="38"/>
    </row>
    <row r="45" spans="1:22" ht="15" customHeight="1">
      <c r="A45" s="247"/>
      <c r="B45" s="247"/>
      <c r="C45" s="247"/>
      <c r="D45" s="247"/>
      <c r="E45" s="247"/>
      <c r="F45" s="247"/>
      <c r="G45" s="247"/>
      <c r="H45" s="247"/>
      <c r="I45" s="247"/>
      <c r="J45" s="247"/>
      <c r="K45" s="247"/>
      <c r="L45" s="247"/>
      <c r="M45" s="247"/>
      <c r="N45" s="247"/>
      <c r="O45" s="243"/>
      <c r="P45" s="429" t="s">
        <v>173</v>
      </c>
      <c r="Q45" s="430"/>
      <c r="R45" s="430"/>
      <c r="S45" s="430"/>
      <c r="T45" s="430"/>
      <c r="U45" s="430"/>
      <c r="V45" s="430"/>
    </row>
    <row r="46" spans="1:22" ht="15" customHeight="1">
      <c r="A46" s="247"/>
      <c r="O46" s="243"/>
      <c r="P46" s="430"/>
      <c r="Q46" s="430"/>
      <c r="R46" s="430"/>
      <c r="S46" s="430"/>
      <c r="T46" s="430"/>
      <c r="U46" s="430"/>
      <c r="V46" s="430"/>
    </row>
    <row r="47" spans="1:22" ht="15" customHeight="1">
      <c r="A47" s="247"/>
      <c r="O47" s="243"/>
      <c r="P47" s="430"/>
      <c r="Q47" s="430"/>
      <c r="R47" s="430"/>
      <c r="S47" s="430"/>
      <c r="T47" s="430"/>
      <c r="U47" s="430"/>
      <c r="V47" s="430"/>
    </row>
    <row r="48" spans="1:22" ht="15" customHeight="1">
      <c r="A48" s="247"/>
      <c r="O48" s="243"/>
      <c r="P48" s="430"/>
      <c r="Q48" s="430"/>
      <c r="R48" s="430"/>
      <c r="S48" s="430"/>
      <c r="T48" s="430"/>
      <c r="U48" s="430"/>
      <c r="V48" s="430"/>
    </row>
    <row r="49" spans="1:22" ht="15" customHeight="1">
      <c r="A49" s="247"/>
      <c r="O49" s="243"/>
      <c r="P49" s="430"/>
      <c r="Q49" s="430"/>
      <c r="R49" s="430"/>
      <c r="S49" s="430"/>
      <c r="T49" s="430"/>
      <c r="U49" s="430"/>
      <c r="V49" s="430"/>
    </row>
    <row r="50" spans="1:22" ht="15" customHeight="1">
      <c r="A50" s="247"/>
      <c r="O50" s="243"/>
      <c r="P50" s="430"/>
      <c r="Q50" s="430"/>
      <c r="R50" s="430"/>
      <c r="S50" s="430"/>
      <c r="T50" s="430"/>
      <c r="U50" s="430"/>
      <c r="V50" s="430"/>
    </row>
    <row r="51" spans="1:22" ht="15" customHeight="1">
      <c r="A51" s="247"/>
      <c r="O51" s="243"/>
      <c r="P51" s="430"/>
      <c r="Q51" s="430"/>
      <c r="R51" s="430"/>
      <c r="S51" s="430"/>
      <c r="T51" s="430"/>
      <c r="U51" s="430"/>
      <c r="V51" s="430"/>
    </row>
    <row r="52" spans="1:22" ht="15" customHeight="1">
      <c r="A52" s="247"/>
      <c r="O52" s="243"/>
      <c r="P52" s="430"/>
      <c r="Q52" s="430"/>
      <c r="R52" s="430"/>
      <c r="S52" s="430"/>
      <c r="T52" s="430"/>
      <c r="U52" s="430"/>
      <c r="V52" s="430"/>
    </row>
    <row r="53" spans="1:22" ht="15" customHeight="1">
      <c r="A53" s="247"/>
      <c r="O53" s="243"/>
      <c r="P53" s="430"/>
      <c r="Q53" s="430"/>
      <c r="R53" s="430"/>
      <c r="S53" s="430"/>
      <c r="T53" s="430"/>
      <c r="U53" s="430"/>
      <c r="V53" s="430"/>
    </row>
    <row r="54" spans="1:22" ht="15" customHeight="1">
      <c r="A54" s="247"/>
      <c r="O54" s="243"/>
      <c r="P54" s="430"/>
      <c r="Q54" s="430"/>
      <c r="R54" s="430"/>
      <c r="S54" s="430"/>
      <c r="T54" s="430"/>
      <c r="U54" s="430"/>
      <c r="V54" s="430"/>
    </row>
    <row r="55" spans="1:22" ht="15" customHeight="1">
      <c r="A55" s="247"/>
      <c r="O55" s="243"/>
      <c r="P55" s="430"/>
      <c r="Q55" s="430"/>
      <c r="R55" s="430"/>
      <c r="S55" s="430"/>
      <c r="T55" s="430"/>
      <c r="U55" s="430"/>
      <c r="V55" s="430"/>
    </row>
    <row r="56" spans="1:22" ht="15" customHeight="1">
      <c r="A56" s="247"/>
      <c r="O56" s="243"/>
      <c r="P56" s="430"/>
      <c r="Q56" s="430"/>
      <c r="R56" s="430"/>
      <c r="S56" s="430"/>
      <c r="T56" s="430"/>
      <c r="U56" s="430"/>
      <c r="V56" s="430"/>
    </row>
    <row r="57" spans="1:22" ht="15" customHeight="1">
      <c r="A57" s="247"/>
      <c r="O57" s="243"/>
      <c r="P57" s="430"/>
      <c r="Q57" s="430"/>
      <c r="R57" s="430"/>
      <c r="S57" s="430"/>
      <c r="T57" s="430"/>
      <c r="U57" s="430"/>
      <c r="V57" s="430"/>
    </row>
    <row r="58" spans="1:22" ht="15" customHeight="1">
      <c r="A58" s="247"/>
      <c r="O58" s="243"/>
      <c r="P58" s="430"/>
      <c r="Q58" s="430"/>
      <c r="R58" s="430"/>
      <c r="S58" s="430"/>
      <c r="T58" s="430"/>
      <c r="U58" s="430"/>
      <c r="V58" s="430"/>
    </row>
    <row r="59" spans="1:22" ht="15" customHeight="1">
      <c r="A59" s="247"/>
      <c r="O59" s="243"/>
      <c r="P59" s="430"/>
      <c r="Q59" s="430"/>
      <c r="R59" s="430"/>
      <c r="S59" s="430"/>
      <c r="T59" s="430"/>
      <c r="U59" s="430"/>
      <c r="V59" s="430"/>
    </row>
    <row r="60" spans="1:22" ht="15" customHeight="1">
      <c r="A60" s="247"/>
      <c r="O60" s="243"/>
      <c r="P60" s="430"/>
      <c r="Q60" s="430"/>
      <c r="R60" s="430"/>
      <c r="S60" s="430"/>
      <c r="T60" s="430"/>
      <c r="U60" s="430"/>
      <c r="V60" s="430"/>
    </row>
    <row r="61" spans="1:22" ht="15" customHeight="1">
      <c r="A61" s="247"/>
      <c r="O61" s="243"/>
      <c r="P61" s="430"/>
      <c r="Q61" s="430"/>
      <c r="R61" s="430"/>
      <c r="S61" s="430"/>
      <c r="T61" s="430"/>
      <c r="U61" s="430"/>
      <c r="V61" s="430"/>
    </row>
    <row r="62" spans="1:22" ht="15" customHeight="1">
      <c r="A62" s="247"/>
      <c r="O62" s="243"/>
      <c r="P62" s="430"/>
      <c r="Q62" s="430"/>
      <c r="R62" s="430"/>
      <c r="S62" s="430"/>
      <c r="T62" s="430"/>
      <c r="U62" s="430"/>
      <c r="V62" s="430"/>
    </row>
    <row r="63" spans="1:22" ht="15" customHeight="1">
      <c r="A63" s="247"/>
      <c r="O63" s="243"/>
      <c r="P63" s="430"/>
      <c r="Q63" s="430"/>
      <c r="R63" s="430"/>
      <c r="S63" s="430"/>
      <c r="T63" s="430"/>
      <c r="U63" s="430"/>
      <c r="V63" s="430"/>
    </row>
    <row r="64" spans="1:22" ht="15" customHeight="1">
      <c r="A64" s="247"/>
      <c r="O64" s="243"/>
      <c r="P64" s="430"/>
      <c r="Q64" s="430"/>
      <c r="R64" s="430"/>
      <c r="S64" s="430"/>
      <c r="T64" s="430"/>
      <c r="U64" s="430"/>
      <c r="V64" s="430"/>
    </row>
    <row r="65" spans="1:47" ht="15" customHeight="1">
      <c r="A65" s="247"/>
      <c r="O65" s="243"/>
      <c r="P65" s="430"/>
      <c r="Q65" s="430"/>
      <c r="R65" s="430"/>
      <c r="S65" s="430"/>
      <c r="T65" s="430"/>
      <c r="U65" s="430"/>
      <c r="V65" s="430"/>
    </row>
    <row r="66" spans="1:47" ht="15" customHeight="1">
      <c r="A66" s="247"/>
      <c r="O66" s="243"/>
      <c r="P66" s="430"/>
      <c r="Q66" s="430"/>
      <c r="R66" s="430"/>
      <c r="S66" s="430"/>
      <c r="T66" s="430"/>
      <c r="U66" s="430"/>
      <c r="V66" s="430"/>
    </row>
    <row r="67" spans="1:47" ht="15" customHeight="1">
      <c r="A67" s="247"/>
      <c r="O67" s="243"/>
      <c r="P67" s="430"/>
      <c r="Q67" s="430"/>
      <c r="R67" s="430"/>
      <c r="S67" s="430"/>
      <c r="T67" s="430"/>
      <c r="U67" s="430"/>
      <c r="V67" s="430"/>
    </row>
    <row r="68" spans="1:47" ht="15" customHeight="1">
      <c r="A68" s="247"/>
      <c r="B68" s="247"/>
      <c r="C68" s="247"/>
      <c r="D68" s="247"/>
      <c r="E68" s="247"/>
      <c r="F68" s="247"/>
      <c r="G68" s="247"/>
      <c r="H68" s="247"/>
      <c r="I68" s="247"/>
      <c r="J68" s="247"/>
      <c r="K68" s="247"/>
      <c r="L68" s="247"/>
      <c r="M68" s="247"/>
      <c r="N68" s="247"/>
      <c r="O68" s="243"/>
      <c r="P68" s="430"/>
      <c r="Q68" s="430"/>
      <c r="R68" s="430"/>
      <c r="S68" s="430"/>
      <c r="T68" s="430"/>
      <c r="U68" s="430"/>
      <c r="V68" s="430"/>
    </row>
    <row r="69" spans="1:47">
      <c r="A69" s="247"/>
      <c r="B69" s="431" t="s">
        <v>171</v>
      </c>
      <c r="C69" s="431"/>
      <c r="D69" s="431"/>
      <c r="E69" s="431"/>
      <c r="F69" s="431"/>
      <c r="G69" s="431"/>
      <c r="H69" s="431"/>
      <c r="I69" s="431"/>
      <c r="J69" s="431"/>
      <c r="K69" s="431"/>
      <c r="L69" s="431"/>
      <c r="M69" s="431"/>
      <c r="N69" s="431"/>
      <c r="O69" s="431"/>
      <c r="P69" s="431"/>
      <c r="Q69" s="431"/>
      <c r="R69" s="431"/>
      <c r="S69" s="431"/>
      <c r="T69" s="431"/>
      <c r="U69" s="431"/>
      <c r="V69" s="431"/>
      <c r="W69" s="60"/>
      <c r="X69" s="60"/>
      <c r="Y69" s="60"/>
      <c r="Z69" s="60"/>
      <c r="AA69" s="60"/>
      <c r="AB69" s="60"/>
      <c r="AC69" s="60"/>
      <c r="AD69" s="60"/>
    </row>
    <row r="70" spans="1:47">
      <c r="A70" s="247"/>
      <c r="B70" s="431"/>
      <c r="C70" s="431"/>
      <c r="D70" s="431"/>
      <c r="E70" s="431"/>
      <c r="F70" s="431"/>
      <c r="G70" s="431"/>
      <c r="H70" s="431"/>
      <c r="I70" s="431"/>
      <c r="J70" s="431"/>
      <c r="K70" s="431"/>
      <c r="L70" s="431"/>
      <c r="M70" s="431"/>
      <c r="N70" s="431"/>
      <c r="O70" s="431"/>
      <c r="P70" s="431"/>
      <c r="Q70" s="431"/>
      <c r="R70" s="431"/>
      <c r="S70" s="431"/>
      <c r="T70" s="431"/>
      <c r="U70" s="431"/>
      <c r="V70" s="431"/>
      <c r="W70" s="60"/>
      <c r="X70" s="60"/>
      <c r="Y70" s="60"/>
      <c r="Z70" s="60"/>
      <c r="AA70" s="60"/>
      <c r="AB70" s="60"/>
      <c r="AC70" s="60"/>
      <c r="AD70" s="60"/>
    </row>
    <row r="71" spans="1:47">
      <c r="A71" s="247"/>
      <c r="B71" s="431"/>
      <c r="C71" s="431"/>
      <c r="D71" s="431"/>
      <c r="E71" s="431"/>
      <c r="F71" s="431"/>
      <c r="G71" s="431"/>
      <c r="H71" s="431"/>
      <c r="I71" s="431"/>
      <c r="J71" s="431"/>
      <c r="K71" s="431"/>
      <c r="L71" s="431"/>
      <c r="M71" s="431"/>
      <c r="N71" s="431"/>
      <c r="O71" s="431"/>
      <c r="P71" s="431"/>
      <c r="Q71" s="431"/>
      <c r="R71" s="431"/>
      <c r="S71" s="431"/>
      <c r="T71" s="431"/>
      <c r="U71" s="431"/>
      <c r="V71" s="431"/>
      <c r="W71" s="60"/>
      <c r="X71" s="60"/>
      <c r="Y71" s="60"/>
      <c r="Z71" s="60"/>
      <c r="AA71" s="60"/>
      <c r="AB71" s="60"/>
      <c r="AC71" s="60"/>
      <c r="AD71" s="60"/>
    </row>
    <row r="72" spans="1:47">
      <c r="A72" s="247"/>
      <c r="B72" s="431"/>
      <c r="C72" s="431"/>
      <c r="D72" s="431"/>
      <c r="E72" s="431"/>
      <c r="F72" s="431"/>
      <c r="G72" s="431"/>
      <c r="H72" s="431"/>
      <c r="I72" s="431"/>
      <c r="J72" s="431"/>
      <c r="K72" s="431"/>
      <c r="L72" s="431"/>
      <c r="M72" s="431"/>
      <c r="N72" s="431"/>
      <c r="O72" s="431"/>
      <c r="P72" s="431"/>
      <c r="Q72" s="431"/>
      <c r="R72" s="431"/>
      <c r="S72" s="431"/>
      <c r="T72" s="431"/>
      <c r="U72" s="431"/>
      <c r="V72" s="431"/>
      <c r="W72" s="60"/>
      <c r="X72" s="60"/>
      <c r="Y72" s="60"/>
      <c r="Z72" s="60"/>
      <c r="AA72" s="60"/>
      <c r="AB72" s="60"/>
      <c r="AC72" s="60"/>
      <c r="AD72" s="60"/>
    </row>
    <row r="73" spans="1:47" s="60" customFormat="1">
      <c r="A73" s="20"/>
      <c r="S73" s="239"/>
      <c r="T73" s="239"/>
      <c r="U73" s="239"/>
      <c r="V73" s="239"/>
    </row>
    <row r="74" spans="1:47" s="60" customFormat="1">
      <c r="A74" s="20"/>
      <c r="B74" s="20"/>
      <c r="C74" s="20"/>
      <c r="D74" s="20"/>
      <c r="E74" s="20"/>
      <c r="F74" s="20"/>
      <c r="G74" s="20"/>
      <c r="H74" s="20"/>
      <c r="I74" s="20"/>
      <c r="J74" s="20"/>
      <c r="K74" s="20"/>
      <c r="L74" s="20"/>
      <c r="M74" s="20"/>
      <c r="N74" s="20"/>
      <c r="O74" s="20"/>
      <c r="P74" s="20"/>
      <c r="Q74" s="20"/>
      <c r="R74" s="20"/>
      <c r="S74" s="427"/>
      <c r="T74" s="240"/>
      <c r="U74" s="428">
        <v>-1</v>
      </c>
      <c r="V74" s="440">
        <v>1</v>
      </c>
      <c r="W74" s="440"/>
      <c r="X74" s="428"/>
      <c r="Y74" s="428"/>
      <c r="Z74" s="428"/>
      <c r="AA74" s="428"/>
      <c r="AB74" s="428"/>
      <c r="AC74" s="428"/>
      <c r="AD74" s="428"/>
      <c r="AE74" s="20"/>
      <c r="AF74" s="20"/>
      <c r="AG74" s="20"/>
      <c r="AH74" s="20"/>
      <c r="AI74" s="20"/>
      <c r="AJ74" s="20"/>
      <c r="AK74" s="20"/>
      <c r="AL74" s="20"/>
      <c r="AM74" s="20"/>
      <c r="AN74" s="20"/>
      <c r="AO74" s="20"/>
      <c r="AP74" s="20"/>
      <c r="AQ74" s="20"/>
      <c r="AR74" s="20"/>
      <c r="AS74" s="20"/>
      <c r="AT74" s="20"/>
      <c r="AU74" s="20"/>
    </row>
    <row r="75" spans="1:47" s="60" customFormat="1">
      <c r="A75" s="20"/>
      <c r="B75" s="20"/>
      <c r="C75" s="20"/>
      <c r="D75" s="148" t="e">
        <f>IF(D11&gt;=50%,"1,0","0,0")</f>
        <v>#DIV/0!</v>
      </c>
      <c r="E75" s="20">
        <v>1</v>
      </c>
      <c r="F75" s="20" t="e">
        <f>D75*E75</f>
        <v>#DIV/0!</v>
      </c>
      <c r="G75" s="197" t="s">
        <v>130</v>
      </c>
      <c r="H75" s="20"/>
      <c r="I75" s="20"/>
      <c r="J75" s="149">
        <v>0</v>
      </c>
      <c r="K75" s="68">
        <f>0%</f>
        <v>0</v>
      </c>
      <c r="L75" s="20"/>
      <c r="M75" s="20"/>
      <c r="N75" s="20"/>
      <c r="O75" s="20"/>
      <c r="P75" s="20"/>
      <c r="Q75" s="20"/>
      <c r="R75" s="20"/>
      <c r="S75" s="147"/>
      <c r="T75" s="147"/>
      <c r="U75" s="67">
        <f>-70%</f>
        <v>-0.7</v>
      </c>
      <c r="V75" s="440">
        <v>0.6</v>
      </c>
      <c r="W75" s="440"/>
      <c r="X75" s="428"/>
      <c r="Y75" s="428"/>
      <c r="Z75" s="428"/>
      <c r="AA75" s="428"/>
      <c r="AB75" s="428"/>
      <c r="AC75" s="428"/>
      <c r="AD75" s="428"/>
      <c r="AE75" s="20"/>
      <c r="AF75" s="20"/>
      <c r="AG75" s="20"/>
      <c r="AH75" s="20"/>
      <c r="AI75" s="20"/>
      <c r="AJ75" s="20"/>
      <c r="AK75" s="20"/>
      <c r="AL75" s="20"/>
      <c r="AM75" s="20"/>
      <c r="AN75" s="20"/>
      <c r="AO75" s="20"/>
      <c r="AP75" s="20"/>
      <c r="AQ75" s="20"/>
      <c r="AR75" s="20"/>
      <c r="AS75" s="20"/>
      <c r="AT75" s="20"/>
      <c r="AU75" s="20"/>
    </row>
    <row r="76" spans="1:47" s="60" customFormat="1">
      <c r="A76" s="20"/>
      <c r="B76" s="20"/>
      <c r="C76" s="20"/>
      <c r="D76" s="149" t="e">
        <f>IF(E11&gt;=50%,"1,0","0,0")</f>
        <v>#DIV/0!</v>
      </c>
      <c r="E76" s="20">
        <v>1</v>
      </c>
      <c r="F76" s="20" t="e">
        <f t="shared" ref="F76:F82" si="2">D76*E76</f>
        <v>#DIV/0!</v>
      </c>
      <c r="G76" s="197" t="s">
        <v>129</v>
      </c>
      <c r="H76" s="20"/>
      <c r="I76" s="20"/>
      <c r="J76" s="149">
        <v>3</v>
      </c>
      <c r="K76" s="68">
        <v>0.25</v>
      </c>
      <c r="L76" s="20"/>
      <c r="M76" s="20"/>
      <c r="N76" s="20"/>
      <c r="O76" s="20"/>
      <c r="P76" s="20"/>
      <c r="Q76" s="20"/>
      <c r="R76" s="20"/>
      <c r="S76" s="147"/>
      <c r="T76" s="147"/>
      <c r="U76" s="67">
        <f>-49.9999%</f>
        <v>-0.49999899999999997</v>
      </c>
      <c r="V76" s="440">
        <v>0.4</v>
      </c>
      <c r="W76" s="440"/>
      <c r="X76" s="428"/>
      <c r="Y76" s="428"/>
      <c r="Z76" s="428"/>
      <c r="AA76" s="428"/>
      <c r="AB76" s="428"/>
      <c r="AC76" s="428"/>
      <c r="AD76" s="428"/>
      <c r="AE76" s="20"/>
      <c r="AF76" s="20"/>
      <c r="AG76" s="20"/>
      <c r="AH76" s="20"/>
      <c r="AI76" s="20"/>
      <c r="AJ76" s="20"/>
      <c r="AK76" s="20"/>
      <c r="AL76" s="20"/>
      <c r="AM76" s="20"/>
      <c r="AN76" s="20"/>
      <c r="AO76" s="20"/>
      <c r="AP76" s="20"/>
      <c r="AQ76" s="20"/>
      <c r="AR76" s="20"/>
      <c r="AS76" s="20"/>
      <c r="AT76" s="20"/>
      <c r="AU76" s="20"/>
    </row>
    <row r="77" spans="1:47" s="60" customFormat="1">
      <c r="A77" s="20"/>
      <c r="B77" s="20"/>
      <c r="C77" s="20"/>
      <c r="D77" s="149" t="e">
        <f>IF(F11&gt;=50%,"1,0","0,0")</f>
        <v>#DIV/0!</v>
      </c>
      <c r="E77" s="20">
        <v>1</v>
      </c>
      <c r="F77" s="20" t="e">
        <f t="shared" si="2"/>
        <v>#DIV/0!</v>
      </c>
      <c r="G77" s="197" t="s">
        <v>131</v>
      </c>
      <c r="H77" s="20" t="e">
        <f>SUM(F75:F77)</f>
        <v>#DIV/0!</v>
      </c>
      <c r="I77" s="20"/>
      <c r="J77" s="149">
        <v>4</v>
      </c>
      <c r="K77" s="68">
        <v>0.35</v>
      </c>
      <c r="L77" s="20"/>
      <c r="M77" s="20"/>
      <c r="N77" s="20"/>
      <c r="O77" s="20"/>
      <c r="P77" s="20"/>
      <c r="Q77" s="20"/>
      <c r="R77" s="20"/>
      <c r="S77" s="147"/>
      <c r="T77" s="147"/>
      <c r="U77" s="67">
        <f>-29.9999%</f>
        <v>-0.29999900000000002</v>
      </c>
      <c r="V77" s="440">
        <v>0</v>
      </c>
      <c r="W77" s="440"/>
      <c r="X77" s="428"/>
      <c r="Y77" s="428"/>
      <c r="Z77" s="428"/>
      <c r="AA77" s="428"/>
      <c r="AB77" s="428"/>
      <c r="AC77" s="428"/>
      <c r="AD77" s="428"/>
      <c r="AE77" s="20"/>
      <c r="AF77" s="20"/>
      <c r="AG77" s="20"/>
      <c r="AH77" s="20"/>
      <c r="AI77" s="20"/>
      <c r="AJ77" s="20"/>
      <c r="AK77" s="20"/>
      <c r="AL77" s="20"/>
      <c r="AM77" s="20"/>
      <c r="AN77" s="20"/>
      <c r="AO77" s="20"/>
      <c r="AP77" s="20"/>
      <c r="AQ77" s="20"/>
      <c r="AR77" s="20"/>
      <c r="AS77" s="20"/>
      <c r="AT77" s="20"/>
      <c r="AU77" s="20"/>
    </row>
    <row r="78" spans="1:47" s="60" customFormat="1">
      <c r="A78" s="20"/>
      <c r="B78" s="20"/>
      <c r="C78" s="20"/>
      <c r="D78" s="149" t="e">
        <f>IF(G11&gt;=50%,"1,0","0,0")</f>
        <v>#DIV/0!</v>
      </c>
      <c r="E78" s="20">
        <v>1</v>
      </c>
      <c r="F78" s="20" t="e">
        <f t="shared" si="2"/>
        <v>#DIV/0!</v>
      </c>
      <c r="G78" s="198" t="s">
        <v>121</v>
      </c>
      <c r="H78" s="20" t="e">
        <f>SUM(F75:F78)</f>
        <v>#DIV/0!</v>
      </c>
      <c r="I78" s="20"/>
      <c r="J78" s="149">
        <v>5</v>
      </c>
      <c r="K78" s="68">
        <v>0.4</v>
      </c>
      <c r="L78" s="20"/>
      <c r="M78" s="20"/>
      <c r="N78" s="20"/>
      <c r="O78" s="20"/>
      <c r="P78" s="20"/>
      <c r="Q78" s="20"/>
      <c r="R78" s="20"/>
      <c r="S78" s="147"/>
      <c r="T78" s="147"/>
      <c r="U78" s="67">
        <f>0%</f>
        <v>0</v>
      </c>
      <c r="V78" s="440">
        <v>0</v>
      </c>
      <c r="W78" s="440"/>
      <c r="X78" s="428"/>
      <c r="Y78" s="428"/>
      <c r="Z78" s="428"/>
      <c r="AA78" s="428"/>
      <c r="AB78" s="428"/>
      <c r="AC78" s="428"/>
      <c r="AD78" s="428"/>
      <c r="AE78" s="20"/>
      <c r="AF78" s="20"/>
      <c r="AG78" s="20"/>
      <c r="AH78" s="20"/>
      <c r="AI78" s="20"/>
      <c r="AJ78" s="20"/>
      <c r="AK78" s="20"/>
      <c r="AL78" s="20"/>
      <c r="AM78" s="20"/>
      <c r="AN78" s="20"/>
      <c r="AO78" s="20"/>
      <c r="AP78" s="20"/>
      <c r="AQ78" s="20"/>
      <c r="AR78" s="20"/>
      <c r="AS78" s="20"/>
      <c r="AT78" s="20"/>
      <c r="AU78" s="20"/>
    </row>
    <row r="79" spans="1:47" s="60" customFormat="1">
      <c r="A79" s="20"/>
      <c r="B79" s="20"/>
      <c r="C79" s="20"/>
      <c r="D79" s="149" t="e">
        <f>IF(H11&gt;=50%,"1,0","0,0")</f>
        <v>#DIV/0!</v>
      </c>
      <c r="E79" s="20">
        <v>1</v>
      </c>
      <c r="F79" s="20" t="e">
        <f t="shared" si="2"/>
        <v>#DIV/0!</v>
      </c>
      <c r="G79" s="198" t="s">
        <v>122</v>
      </c>
      <c r="H79" s="20" t="e">
        <f>SUM(F75:F79)</f>
        <v>#DIV/0!</v>
      </c>
      <c r="I79" s="20"/>
      <c r="J79" s="149">
        <v>15</v>
      </c>
      <c r="K79" s="68">
        <v>0.4</v>
      </c>
      <c r="L79" s="20"/>
      <c r="M79" s="20"/>
      <c r="N79" s="20"/>
      <c r="O79" s="20"/>
      <c r="P79" s="20"/>
      <c r="Q79" s="20"/>
      <c r="R79" s="20"/>
      <c r="S79" s="147"/>
      <c r="T79" s="147"/>
      <c r="U79" s="19">
        <v>1</v>
      </c>
      <c r="V79" s="440">
        <v>0</v>
      </c>
      <c r="W79" s="440"/>
      <c r="X79" s="428"/>
      <c r="Y79" s="428"/>
      <c r="Z79" s="428"/>
      <c r="AA79" s="428"/>
      <c r="AB79" s="428"/>
      <c r="AC79" s="428"/>
      <c r="AD79" s="428"/>
      <c r="AE79" s="20"/>
      <c r="AF79" s="20"/>
      <c r="AG79" s="20"/>
      <c r="AH79" s="20"/>
      <c r="AI79" s="20"/>
      <c r="AJ79" s="20"/>
      <c r="AK79" s="20"/>
      <c r="AL79" s="20"/>
      <c r="AM79" s="20"/>
      <c r="AN79" s="20"/>
      <c r="AO79" s="20"/>
      <c r="AP79" s="20"/>
      <c r="AQ79" s="20"/>
      <c r="AR79" s="20"/>
      <c r="AS79" s="20"/>
      <c r="AT79" s="20"/>
      <c r="AU79" s="20"/>
    </row>
    <row r="80" spans="1:47" s="60" customFormat="1">
      <c r="A80" s="20"/>
      <c r="B80" s="20"/>
      <c r="C80" s="20"/>
      <c r="D80" s="149" t="e">
        <f>IF(I11&gt;=50%,"1,0","0,0")</f>
        <v>#DIV/0!</v>
      </c>
      <c r="E80" s="20">
        <v>1</v>
      </c>
      <c r="F80" s="20" t="e">
        <f t="shared" si="2"/>
        <v>#DIV/0!</v>
      </c>
      <c r="G80" s="198" t="s">
        <v>123</v>
      </c>
      <c r="H80" s="20" t="e">
        <f>SUM(F75:F80)</f>
        <v>#DIV/0!</v>
      </c>
      <c r="I80" s="20"/>
      <c r="J80" s="149"/>
      <c r="K80" s="68"/>
      <c r="L80" s="20"/>
      <c r="M80" s="20"/>
      <c r="N80" s="20"/>
      <c r="O80" s="20"/>
      <c r="P80" s="20"/>
      <c r="Q80" s="20"/>
      <c r="R80" s="20"/>
      <c r="S80" s="147"/>
      <c r="T80" s="147"/>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row>
    <row r="81" spans="1:47" s="60" customFormat="1">
      <c r="A81" s="20"/>
      <c r="B81" s="20"/>
      <c r="C81" s="20"/>
      <c r="D81" s="149" t="e">
        <f>IF(J11&gt;=50%,"1,0","0,0")</f>
        <v>#DIV/0!</v>
      </c>
      <c r="E81" s="20">
        <v>1</v>
      </c>
      <c r="F81" s="20" t="e">
        <f t="shared" si="2"/>
        <v>#DIV/0!</v>
      </c>
      <c r="G81" s="199" t="s">
        <v>124</v>
      </c>
      <c r="H81" s="20" t="e">
        <f>SUM(F75:F81)</f>
        <v>#DIV/0!</v>
      </c>
      <c r="I81" s="20"/>
      <c r="J81" s="149"/>
      <c r="K81" s="68" t="e">
        <f>VLOOKUP(F90,$J$75:$K$79,2)</f>
        <v>#DIV/0!</v>
      </c>
      <c r="L81" s="20"/>
      <c r="M81" s="20"/>
      <c r="N81" s="20"/>
      <c r="O81" s="20"/>
      <c r="P81" s="20"/>
      <c r="Q81" s="20"/>
      <c r="R81" s="20"/>
      <c r="S81" s="240"/>
      <c r="T81" s="240"/>
      <c r="U81" s="240">
        <f>-100000000000</f>
        <v>-100000000000</v>
      </c>
      <c r="V81" s="20" t="s">
        <v>51</v>
      </c>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row>
    <row r="82" spans="1:47" s="60" customFormat="1">
      <c r="A82" s="20"/>
      <c r="B82" s="20"/>
      <c r="C82" s="20"/>
      <c r="D82" s="149" t="e">
        <f>IF(K11&gt;=50%,"1,0","0,0")</f>
        <v>#DIV/0!</v>
      </c>
      <c r="E82" s="20">
        <v>1</v>
      </c>
      <c r="F82" s="20" t="e">
        <f t="shared" si="2"/>
        <v>#DIV/0!</v>
      </c>
      <c r="G82" s="199" t="s">
        <v>125</v>
      </c>
      <c r="H82" s="20" t="e">
        <f>SUM(F75:F82)</f>
        <v>#DIV/0!</v>
      </c>
      <c r="I82" s="20"/>
      <c r="J82" s="149" t="s">
        <v>131</v>
      </c>
      <c r="K82" s="68" t="e">
        <f>VLOOKUP(H77,$J$75:$K$79,2)</f>
        <v>#DIV/0!</v>
      </c>
      <c r="L82" s="68" t="e">
        <f>K82*F77</f>
        <v>#DIV/0!</v>
      </c>
      <c r="M82" s="20"/>
      <c r="N82" s="20"/>
      <c r="O82" s="20"/>
      <c r="P82" s="20"/>
      <c r="Q82" s="20"/>
      <c r="R82" s="20"/>
      <c r="S82" s="147"/>
      <c r="T82" s="147"/>
      <c r="U82" s="20">
        <v>1E-3</v>
      </c>
      <c r="V82" s="20" t="s">
        <v>52</v>
      </c>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row>
    <row r="83" spans="1:47" s="60" customFormat="1">
      <c r="A83" s="20"/>
      <c r="B83" s="20"/>
      <c r="C83" s="20"/>
      <c r="D83" s="149" t="e">
        <f>IF(L11&gt;=50%,"1,0","0,0")</f>
        <v>#DIV/0!</v>
      </c>
      <c r="E83" s="20">
        <v>1</v>
      </c>
      <c r="F83" s="20" t="e">
        <f t="shared" ref="F83:F85" si="3">D83*E83</f>
        <v>#DIV/0!</v>
      </c>
      <c r="G83" s="199" t="s">
        <v>126</v>
      </c>
      <c r="H83" s="20" t="e">
        <f>SUM(F75:F83)</f>
        <v>#DIV/0!</v>
      </c>
      <c r="I83" s="20"/>
      <c r="J83" s="149" t="s">
        <v>121</v>
      </c>
      <c r="K83" s="68" t="e">
        <f>VLOOKUP(H78,$J$75:$K$79,2)</f>
        <v>#DIV/0!</v>
      </c>
      <c r="L83" s="68" t="e">
        <f>K83*F78</f>
        <v>#DIV/0!</v>
      </c>
      <c r="M83" s="20"/>
      <c r="N83" s="20"/>
      <c r="O83" s="20"/>
      <c r="P83" s="20"/>
      <c r="Q83" s="20"/>
      <c r="R83" s="20"/>
      <c r="S83" s="147"/>
      <c r="T83" s="147"/>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row>
    <row r="84" spans="1:47" s="60" customFormat="1">
      <c r="A84" s="20"/>
      <c r="B84" s="20"/>
      <c r="C84" s="20"/>
      <c r="D84" s="149" t="e">
        <f>IF(M11&gt;=50%,"1,0","0,0")</f>
        <v>#DIV/0!</v>
      </c>
      <c r="E84" s="20">
        <v>1</v>
      </c>
      <c r="F84" s="20" t="e">
        <f t="shared" si="3"/>
        <v>#DIV/0!</v>
      </c>
      <c r="G84" s="199" t="s">
        <v>127</v>
      </c>
      <c r="H84" s="20" t="e">
        <f>SUM(F75:F84)</f>
        <v>#DIV/0!</v>
      </c>
      <c r="I84" s="20"/>
      <c r="J84" s="149" t="s">
        <v>122</v>
      </c>
      <c r="K84" s="68" t="e">
        <f t="shared" ref="K84:K90" si="4">VLOOKUP(H79,$J$75:$K$79,2)</f>
        <v>#DIV/0!</v>
      </c>
      <c r="L84" s="68" t="e">
        <f t="shared" ref="L84:L90" si="5">K84*F79</f>
        <v>#DIV/0!</v>
      </c>
      <c r="M84" s="20"/>
      <c r="N84" s="20"/>
      <c r="O84" s="20"/>
      <c r="P84" s="20"/>
      <c r="Q84" s="20"/>
      <c r="R84" s="20"/>
      <c r="S84" s="147"/>
      <c r="T84" s="147"/>
      <c r="U84" s="20">
        <v>0</v>
      </c>
      <c r="V84" s="20" t="s">
        <v>133</v>
      </c>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row>
    <row r="85" spans="1:47" s="60" customFormat="1">
      <c r="A85" s="20"/>
      <c r="B85" s="20"/>
      <c r="C85" s="20"/>
      <c r="D85" s="149" t="e">
        <f>IF(N11&gt;=50%,"1,0","0,0")</f>
        <v>#DIV/0!</v>
      </c>
      <c r="E85" s="20">
        <v>1</v>
      </c>
      <c r="F85" s="20" t="e">
        <f t="shared" si="3"/>
        <v>#DIV/0!</v>
      </c>
      <c r="G85" s="199" t="s">
        <v>128</v>
      </c>
      <c r="H85" s="20" t="e">
        <f>SUM(F75:F85)</f>
        <v>#DIV/0!</v>
      </c>
      <c r="I85" s="20"/>
      <c r="J85" s="149" t="s">
        <v>123</v>
      </c>
      <c r="K85" s="68" t="e">
        <f t="shared" si="4"/>
        <v>#DIV/0!</v>
      </c>
      <c r="L85" s="68" t="e">
        <f t="shared" si="5"/>
        <v>#DIV/0!</v>
      </c>
      <c r="M85" s="20"/>
      <c r="N85" s="20"/>
      <c r="O85" s="20"/>
      <c r="P85" s="20"/>
      <c r="Q85" s="20"/>
      <c r="R85" s="20"/>
      <c r="S85" s="20"/>
      <c r="T85" s="240"/>
      <c r="U85" s="240">
        <f>-100000000000</f>
        <v>-100000000000</v>
      </c>
      <c r="V85" s="20" t="s">
        <v>132</v>
      </c>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row>
    <row r="86" spans="1:47" s="60" customFormat="1">
      <c r="A86" s="20"/>
      <c r="B86" s="20"/>
      <c r="C86" s="20"/>
      <c r="D86" s="149" t="e">
        <f>IF(O11&gt;=50%,"1,0","0,0")</f>
        <v>#DIV/0!</v>
      </c>
      <c r="E86" s="20">
        <v>1</v>
      </c>
      <c r="F86" s="20" t="e">
        <f t="shared" ref="F86:F88" si="6">D86*E86</f>
        <v>#DIV/0!</v>
      </c>
      <c r="G86" s="199" t="s">
        <v>169</v>
      </c>
      <c r="H86" s="20" t="e">
        <f>SUM(F75:F86)</f>
        <v>#DIV/0!</v>
      </c>
      <c r="I86" s="20"/>
      <c r="J86" s="20" t="s">
        <v>124</v>
      </c>
      <c r="K86" s="68" t="e">
        <f t="shared" si="4"/>
        <v>#DIV/0!</v>
      </c>
      <c r="L86" s="68" t="e">
        <f t="shared" si="5"/>
        <v>#DIV/0!</v>
      </c>
      <c r="M86" s="20"/>
      <c r="N86" s="20"/>
      <c r="O86" s="20"/>
      <c r="P86" s="20"/>
      <c r="Q86" s="20"/>
      <c r="R86" s="20"/>
      <c r="S86" s="147"/>
      <c r="T86" s="147"/>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row>
    <row r="87" spans="1:47" s="60" customFormat="1">
      <c r="A87" s="20"/>
      <c r="B87" s="20"/>
      <c r="C87" s="20"/>
      <c r="D87" s="149" t="e">
        <f>IF(P11&gt;=50%,"1,0","0,0")</f>
        <v>#DIV/0!</v>
      </c>
      <c r="E87" s="20">
        <v>1</v>
      </c>
      <c r="F87" s="20" t="e">
        <f t="shared" si="6"/>
        <v>#DIV/0!</v>
      </c>
      <c r="G87" s="199" t="s">
        <v>130</v>
      </c>
      <c r="H87" s="20" t="e">
        <f>SUM(F75:F87)</f>
        <v>#DIV/0!</v>
      </c>
      <c r="I87" s="20"/>
      <c r="J87" s="20" t="s">
        <v>125</v>
      </c>
      <c r="K87" s="68" t="e">
        <f t="shared" si="4"/>
        <v>#DIV/0!</v>
      </c>
      <c r="L87" s="68" t="e">
        <f t="shared" si="5"/>
        <v>#DIV/0!</v>
      </c>
      <c r="M87" s="20"/>
      <c r="N87" s="20"/>
      <c r="O87" s="20"/>
      <c r="P87" s="20"/>
      <c r="Q87" s="20"/>
      <c r="R87" s="20"/>
      <c r="S87" s="240"/>
      <c r="T87" s="240"/>
      <c r="U87" s="240">
        <f>-100000000000</f>
        <v>-100000000000</v>
      </c>
      <c r="V87" s="20" t="s">
        <v>136</v>
      </c>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row>
    <row r="88" spans="1:47" s="60" customFormat="1">
      <c r="A88" s="20"/>
      <c r="B88" s="20"/>
      <c r="C88" s="20"/>
      <c r="D88" s="149" t="e">
        <f>IF(Q11&gt;=50%,"1,0","0,0")</f>
        <v>#DIV/0!</v>
      </c>
      <c r="E88" s="20">
        <v>1</v>
      </c>
      <c r="F88" s="20" t="e">
        <f t="shared" si="6"/>
        <v>#DIV/0!</v>
      </c>
      <c r="G88" s="199" t="s">
        <v>129</v>
      </c>
      <c r="H88" s="20" t="e">
        <f>SUM(F75:F88)</f>
        <v>#DIV/0!</v>
      </c>
      <c r="I88" s="20"/>
      <c r="J88" s="20" t="s">
        <v>126</v>
      </c>
      <c r="K88" s="68" t="e">
        <f t="shared" si="4"/>
        <v>#DIV/0!</v>
      </c>
      <c r="L88" s="68" t="e">
        <f t="shared" si="5"/>
        <v>#DIV/0!</v>
      </c>
      <c r="M88" s="20"/>
      <c r="N88" s="20"/>
      <c r="O88" s="20"/>
      <c r="P88" s="20"/>
      <c r="Q88" s="20"/>
      <c r="R88" s="20"/>
      <c r="S88" s="147"/>
      <c r="T88" s="147"/>
      <c r="U88" s="19">
        <v>1</v>
      </c>
      <c r="V88" s="20" t="s">
        <v>135</v>
      </c>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row>
    <row r="89" spans="1:47" s="60" customFormat="1">
      <c r="A89" s="20"/>
      <c r="B89" s="20"/>
      <c r="C89" s="20"/>
      <c r="D89" s="20"/>
      <c r="E89" s="20"/>
      <c r="F89" s="20"/>
      <c r="G89" s="20"/>
      <c r="H89" s="20"/>
      <c r="I89" s="20"/>
      <c r="J89" s="20" t="s">
        <v>127</v>
      </c>
      <c r="K89" s="68" t="e">
        <f t="shared" si="4"/>
        <v>#DIV/0!</v>
      </c>
      <c r="L89" s="68" t="e">
        <f t="shared" si="5"/>
        <v>#DIV/0!</v>
      </c>
      <c r="M89" s="20"/>
      <c r="N89" s="20"/>
      <c r="O89" s="20"/>
      <c r="P89" s="20"/>
      <c r="Q89" s="20"/>
      <c r="R89" s="20"/>
      <c r="S89" s="147"/>
      <c r="T89" s="147"/>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row>
    <row r="90" spans="1:47" s="60" customFormat="1">
      <c r="A90" s="20"/>
      <c r="B90" s="20"/>
      <c r="C90" s="20"/>
      <c r="D90" s="20"/>
      <c r="E90" s="149"/>
      <c r="F90" s="149" t="e">
        <f>SUM(F75:F85)</f>
        <v>#DIV/0!</v>
      </c>
      <c r="G90" s="20"/>
      <c r="H90" s="20"/>
      <c r="I90" s="20"/>
      <c r="J90" s="20" t="s">
        <v>128</v>
      </c>
      <c r="K90" s="68" t="e">
        <f t="shared" si="4"/>
        <v>#DIV/0!</v>
      </c>
      <c r="L90" s="68" t="e">
        <f t="shared" si="5"/>
        <v>#DIV/0!</v>
      </c>
      <c r="M90" s="20"/>
      <c r="N90" s="20"/>
      <c r="O90" s="20"/>
      <c r="P90" s="20"/>
      <c r="Q90" s="20"/>
      <c r="R90" s="20"/>
      <c r="S90" s="147"/>
      <c r="T90" s="147"/>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row>
    <row r="91" spans="1:47" s="60" customFormat="1">
      <c r="B91" s="20"/>
      <c r="C91" s="20"/>
      <c r="D91" s="20"/>
      <c r="E91" s="20"/>
      <c r="F91" s="20"/>
      <c r="G91" s="20"/>
      <c r="H91" s="20"/>
      <c r="I91" s="20"/>
      <c r="J91" s="20" t="s">
        <v>169</v>
      </c>
      <c r="K91" s="68" t="e">
        <f>VLOOKUP(H86,$J$75:$K$79,2)</f>
        <v>#DIV/0!</v>
      </c>
      <c r="L91" s="68" t="e">
        <f>K91*F86</f>
        <v>#DIV/0!</v>
      </c>
      <c r="M91" s="20"/>
      <c r="N91" s="20"/>
      <c r="O91" s="20"/>
      <c r="P91" s="20"/>
      <c r="Q91" s="20"/>
      <c r="R91" s="20"/>
      <c r="S91" s="147"/>
      <c r="T91" s="147"/>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row>
    <row r="92" spans="1:47" s="60" customFormat="1">
      <c r="B92" s="20"/>
      <c r="C92" s="20"/>
      <c r="D92" s="20"/>
      <c r="E92" s="20"/>
      <c r="F92" s="20"/>
      <c r="G92" s="20"/>
      <c r="H92" s="20"/>
      <c r="I92" s="20"/>
      <c r="J92" s="20" t="s">
        <v>130</v>
      </c>
      <c r="K92" s="68" t="e">
        <f>VLOOKUP(H87,$J$75:$K$79,2)</f>
        <v>#DIV/0!</v>
      </c>
      <c r="L92" s="68" t="e">
        <f>K92*F87</f>
        <v>#DIV/0!</v>
      </c>
      <c r="M92" s="20"/>
      <c r="N92" s="20"/>
      <c r="O92" s="20"/>
      <c r="P92" s="20"/>
      <c r="Q92" s="20"/>
      <c r="R92" s="20"/>
      <c r="S92" s="147"/>
      <c r="T92" s="147"/>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row>
    <row r="93" spans="1:47" s="60" customFormat="1">
      <c r="B93" s="20"/>
      <c r="C93" s="20"/>
      <c r="D93" s="20"/>
      <c r="E93" s="20"/>
      <c r="F93" s="20"/>
      <c r="G93" s="20"/>
      <c r="H93" s="20"/>
      <c r="I93" s="20"/>
      <c r="J93" s="20" t="s">
        <v>129</v>
      </c>
      <c r="K93" s="68" t="e">
        <f>VLOOKUP(H88,$J$75:$K$79,2)</f>
        <v>#DIV/0!</v>
      </c>
      <c r="L93" s="68" t="e">
        <f>K93*F88</f>
        <v>#DIV/0!</v>
      </c>
      <c r="M93" s="20"/>
      <c r="N93" s="20"/>
      <c r="O93" s="20"/>
      <c r="P93" s="20"/>
      <c r="Q93" s="20"/>
      <c r="R93" s="20"/>
      <c r="S93" s="147"/>
      <c r="T93" s="147"/>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row>
    <row r="94" spans="1:47" s="60" customFormat="1">
      <c r="B94" s="20"/>
      <c r="C94" s="20"/>
      <c r="D94" s="20"/>
      <c r="E94" s="20"/>
      <c r="F94" s="20"/>
      <c r="G94" s="20"/>
      <c r="H94" s="20"/>
      <c r="I94" s="20"/>
      <c r="J94" s="20"/>
      <c r="K94" s="20"/>
      <c r="L94" s="20"/>
      <c r="M94" s="20"/>
      <c r="N94" s="20"/>
      <c r="O94" s="20"/>
      <c r="P94" s="20"/>
      <c r="Q94" s="20"/>
      <c r="R94" s="20"/>
      <c r="S94" s="147"/>
      <c r="T94" s="147"/>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row>
    <row r="95" spans="1:47" s="60" customFormat="1">
      <c r="B95" s="20"/>
      <c r="C95" s="20"/>
      <c r="D95" s="20"/>
      <c r="E95" s="20"/>
      <c r="F95" s="20"/>
      <c r="G95" s="20"/>
      <c r="H95" s="20"/>
      <c r="I95" s="20"/>
      <c r="J95" s="20"/>
      <c r="K95" s="68" t="e">
        <f>SUM(K81:K94)</f>
        <v>#DIV/0!</v>
      </c>
      <c r="L95" s="20"/>
      <c r="M95" s="20"/>
      <c r="N95" s="20"/>
      <c r="O95" s="20"/>
      <c r="P95" s="20"/>
      <c r="Q95" s="20"/>
      <c r="R95" s="20"/>
      <c r="S95" s="147"/>
      <c r="T95" s="147"/>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row>
    <row r="96" spans="1:47" s="60" customFormat="1">
      <c r="B96" s="20"/>
      <c r="C96" s="20"/>
      <c r="D96" s="20"/>
      <c r="E96" s="20"/>
      <c r="F96" s="20"/>
      <c r="G96" s="20"/>
      <c r="H96" s="20"/>
      <c r="I96" s="20"/>
      <c r="J96" s="20"/>
      <c r="K96" s="20"/>
      <c r="L96" s="20"/>
      <c r="M96" s="20"/>
      <c r="N96" s="20"/>
      <c r="O96" s="20"/>
      <c r="P96" s="20"/>
      <c r="Q96" s="20"/>
      <c r="R96" s="20"/>
      <c r="S96" s="147"/>
      <c r="T96" s="147"/>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row>
    <row r="97" spans="2:47" s="60" customFormat="1">
      <c r="B97" s="20"/>
      <c r="C97" s="20"/>
      <c r="D97" s="20"/>
      <c r="E97" s="20"/>
      <c r="F97" s="20"/>
      <c r="G97" s="20"/>
      <c r="H97" s="20"/>
      <c r="I97" s="20"/>
      <c r="J97" s="20"/>
      <c r="K97" s="20"/>
      <c r="L97" s="20"/>
      <c r="M97" s="20"/>
      <c r="N97" s="20"/>
      <c r="O97" s="20"/>
      <c r="P97" s="20"/>
      <c r="Q97" s="20"/>
      <c r="R97" s="20"/>
      <c r="S97" s="147"/>
      <c r="T97" s="147"/>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row>
    <row r="98" spans="2:47" s="60" customFormat="1">
      <c r="B98" s="20"/>
      <c r="C98" s="20"/>
      <c r="D98" s="20"/>
      <c r="E98" s="20"/>
      <c r="F98" s="20"/>
      <c r="G98" s="20"/>
      <c r="H98" s="20"/>
      <c r="I98" s="20"/>
      <c r="J98" s="20"/>
      <c r="K98" s="20"/>
      <c r="L98" s="20"/>
      <c r="M98" s="20"/>
      <c r="N98" s="20"/>
      <c r="O98" s="20"/>
      <c r="P98" s="20"/>
      <c r="Q98" s="20"/>
      <c r="R98" s="20"/>
      <c r="S98" s="147"/>
      <c r="T98" s="147"/>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row>
    <row r="99" spans="2:47" s="60" customFormat="1">
      <c r="B99" s="20"/>
      <c r="C99" s="20"/>
      <c r="D99" s="20"/>
      <c r="E99" s="20"/>
      <c r="F99" s="20"/>
      <c r="G99" s="20"/>
      <c r="H99" s="20"/>
      <c r="I99" s="20"/>
      <c r="J99" s="20"/>
      <c r="K99" s="20"/>
      <c r="L99" s="20"/>
      <c r="M99" s="20"/>
      <c r="N99" s="20"/>
      <c r="O99" s="20"/>
      <c r="P99" s="20"/>
      <c r="Q99" s="20"/>
      <c r="R99" s="20"/>
      <c r="S99" s="147"/>
      <c r="T99" s="147"/>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row>
    <row r="100" spans="2:47" s="60" customFormat="1">
      <c r="B100" s="20"/>
      <c r="C100" s="20"/>
      <c r="D100" s="20"/>
      <c r="E100" s="20"/>
      <c r="F100" s="20"/>
      <c r="G100" s="20"/>
      <c r="H100" s="20"/>
      <c r="I100" s="20"/>
      <c r="J100" s="20"/>
      <c r="K100" s="20"/>
      <c r="L100" s="20"/>
      <c r="M100" s="20"/>
      <c r="N100" s="20"/>
      <c r="O100" s="20"/>
      <c r="P100" s="20"/>
      <c r="Q100" s="20"/>
      <c r="R100" s="20"/>
      <c r="S100" s="147"/>
      <c r="T100" s="147"/>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row>
    <row r="101" spans="2:47" s="60" customFormat="1">
      <c r="B101" s="20"/>
      <c r="C101" s="20"/>
      <c r="D101" s="20"/>
      <c r="E101" s="20"/>
      <c r="F101" s="20"/>
      <c r="G101" s="20"/>
      <c r="H101" s="20"/>
      <c r="I101" s="20"/>
      <c r="J101" s="20"/>
      <c r="K101" s="20"/>
      <c r="L101" s="20"/>
      <c r="M101" s="20"/>
      <c r="N101" s="20"/>
      <c r="O101" s="20"/>
      <c r="P101" s="20"/>
      <c r="Q101" s="20"/>
      <c r="R101" s="20"/>
      <c r="S101" s="147"/>
      <c r="T101" s="147"/>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row>
    <row r="102" spans="2:47" s="60" customFormat="1">
      <c r="B102" s="20"/>
      <c r="C102" s="20"/>
      <c r="D102" s="20"/>
      <c r="E102" s="20"/>
      <c r="F102" s="20"/>
      <c r="G102" s="20"/>
      <c r="H102" s="20"/>
      <c r="I102" s="20"/>
      <c r="J102" s="20"/>
      <c r="K102" s="20"/>
      <c r="L102" s="20"/>
      <c r="M102" s="20"/>
      <c r="N102" s="20"/>
      <c r="O102" s="20"/>
      <c r="P102" s="20"/>
      <c r="Q102" s="20"/>
      <c r="R102" s="20"/>
      <c r="S102" s="147"/>
      <c r="T102" s="147"/>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row>
    <row r="103" spans="2:47" s="60" customFormat="1">
      <c r="B103" s="20"/>
      <c r="C103" s="20"/>
      <c r="D103" s="20"/>
      <c r="E103" s="20"/>
      <c r="F103" s="20"/>
      <c r="G103" s="20"/>
      <c r="H103" s="20"/>
      <c r="I103" s="20"/>
      <c r="J103" s="20"/>
      <c r="K103" s="20"/>
      <c r="L103" s="20"/>
      <c r="M103" s="20"/>
      <c r="N103" s="20"/>
      <c r="O103" s="20"/>
      <c r="P103" s="20"/>
      <c r="Q103" s="20"/>
      <c r="R103" s="20"/>
      <c r="S103" s="147"/>
      <c r="T103" s="147"/>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row>
    <row r="104" spans="2:47" s="60" customFormat="1">
      <c r="B104" s="20"/>
      <c r="C104" s="20"/>
      <c r="D104" s="20"/>
      <c r="E104" s="20"/>
      <c r="F104" s="20"/>
      <c r="G104" s="20"/>
      <c r="H104" s="20"/>
      <c r="I104" s="20"/>
      <c r="J104" s="20"/>
      <c r="K104" s="20"/>
      <c r="L104" s="20"/>
      <c r="M104" s="20"/>
      <c r="N104" s="20"/>
      <c r="O104" s="20"/>
      <c r="P104" s="20"/>
      <c r="Q104" s="20"/>
      <c r="R104" s="20"/>
      <c r="S104" s="147"/>
      <c r="T104" s="147"/>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row>
    <row r="105" spans="2:47" s="60" customFormat="1">
      <c r="B105" s="20"/>
      <c r="C105" s="20"/>
      <c r="D105" s="20"/>
      <c r="E105" s="20"/>
      <c r="F105" s="20"/>
      <c r="G105" s="20"/>
      <c r="H105" s="20"/>
      <c r="I105" s="20"/>
      <c r="J105" s="20"/>
      <c r="K105" s="20"/>
      <c r="L105" s="20"/>
      <c r="M105" s="20"/>
      <c r="N105" s="20"/>
      <c r="O105" s="20"/>
      <c r="P105" s="20"/>
      <c r="Q105" s="20"/>
      <c r="R105" s="20"/>
      <c r="S105" s="147"/>
      <c r="T105" s="147"/>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row>
    <row r="106" spans="2:47" s="60" customFormat="1">
      <c r="B106" s="20"/>
      <c r="C106" s="20"/>
      <c r="D106" s="20"/>
      <c r="E106" s="20"/>
      <c r="F106" s="20"/>
      <c r="G106" s="20"/>
      <c r="H106" s="20"/>
      <c r="I106" s="20"/>
      <c r="J106" s="20"/>
      <c r="K106" s="20"/>
      <c r="L106" s="20"/>
      <c r="M106" s="20"/>
      <c r="N106" s="20"/>
      <c r="O106" s="20"/>
      <c r="P106" s="20"/>
      <c r="Q106" s="20"/>
      <c r="R106" s="20"/>
      <c r="S106" s="147"/>
      <c r="T106" s="147"/>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row>
    <row r="107" spans="2:47" s="60" customFormat="1">
      <c r="B107" s="20"/>
      <c r="C107" s="20"/>
      <c r="D107" s="20"/>
      <c r="E107" s="20"/>
      <c r="F107" s="20"/>
      <c r="G107" s="20"/>
      <c r="H107" s="20"/>
      <c r="I107" s="20"/>
      <c r="J107" s="20"/>
      <c r="K107" s="20"/>
      <c r="L107" s="20"/>
      <c r="M107" s="20"/>
      <c r="N107" s="20"/>
      <c r="O107" s="20"/>
      <c r="P107" s="20"/>
      <c r="Q107" s="20"/>
      <c r="R107" s="20"/>
      <c r="S107" s="147"/>
      <c r="T107" s="147"/>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row>
    <row r="108" spans="2:47" s="60" customFormat="1">
      <c r="B108" s="20"/>
      <c r="C108" s="20"/>
      <c r="D108" s="20"/>
      <c r="E108" s="20"/>
      <c r="F108" s="20"/>
      <c r="G108" s="20"/>
      <c r="H108" s="20"/>
      <c r="I108" s="20"/>
      <c r="J108" s="20"/>
      <c r="K108" s="20"/>
      <c r="L108" s="20"/>
      <c r="M108" s="20"/>
      <c r="N108" s="20"/>
      <c r="O108" s="20"/>
      <c r="P108" s="20"/>
      <c r="Q108" s="20"/>
      <c r="R108" s="20"/>
      <c r="S108" s="147"/>
      <c r="T108" s="147"/>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row>
    <row r="109" spans="2:47" s="60" customFormat="1">
      <c r="B109" s="20"/>
      <c r="C109" s="20"/>
      <c r="D109" s="20"/>
      <c r="E109" s="20"/>
      <c r="F109" s="20"/>
      <c r="G109" s="20"/>
      <c r="H109" s="20"/>
      <c r="I109" s="20"/>
      <c r="J109" s="20"/>
      <c r="K109" s="20"/>
      <c r="L109" s="20"/>
      <c r="M109" s="20"/>
      <c r="N109" s="20"/>
      <c r="O109" s="20"/>
      <c r="P109" s="20"/>
      <c r="Q109" s="20"/>
      <c r="R109" s="20"/>
      <c r="S109" s="147"/>
      <c r="T109" s="147"/>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row>
    <row r="110" spans="2:47" s="60" customFormat="1">
      <c r="B110" s="20"/>
      <c r="C110" s="20"/>
      <c r="D110" s="20"/>
      <c r="E110" s="20"/>
      <c r="F110" s="20"/>
      <c r="G110" s="20"/>
      <c r="H110" s="20"/>
      <c r="I110" s="20"/>
      <c r="J110" s="20"/>
      <c r="K110" s="20"/>
      <c r="L110" s="20"/>
      <c r="M110" s="20"/>
      <c r="N110" s="20"/>
      <c r="O110" s="20"/>
      <c r="P110" s="20"/>
      <c r="Q110" s="20"/>
      <c r="R110" s="20"/>
      <c r="S110" s="147"/>
      <c r="T110" s="147"/>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row>
    <row r="111" spans="2:47" s="60" customFormat="1">
      <c r="B111" s="20"/>
      <c r="C111" s="20"/>
      <c r="D111" s="20"/>
      <c r="E111" s="20"/>
      <c r="F111" s="20"/>
      <c r="G111" s="20"/>
      <c r="H111" s="20"/>
      <c r="I111" s="20"/>
      <c r="J111" s="20"/>
      <c r="K111" s="20"/>
      <c r="L111" s="20"/>
      <c r="M111" s="20"/>
      <c r="N111" s="20"/>
      <c r="O111" s="20"/>
      <c r="P111" s="20"/>
      <c r="Q111" s="20"/>
      <c r="R111" s="20"/>
      <c r="S111" s="147"/>
      <c r="T111" s="147"/>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row>
    <row r="112" spans="2:47" s="60" customFormat="1">
      <c r="B112" s="20"/>
      <c r="C112" s="20"/>
      <c r="D112" s="20"/>
      <c r="E112" s="20"/>
      <c r="F112" s="20"/>
      <c r="G112" s="20"/>
      <c r="H112" s="20"/>
      <c r="I112" s="20"/>
      <c r="J112" s="20"/>
      <c r="K112" s="20"/>
      <c r="L112" s="20"/>
      <c r="M112" s="20"/>
      <c r="N112" s="20"/>
      <c r="O112" s="20"/>
      <c r="P112" s="20"/>
      <c r="Q112" s="20"/>
      <c r="R112" s="20"/>
      <c r="S112" s="147"/>
      <c r="T112" s="147"/>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row>
    <row r="113" spans="2:47" s="60" customFormat="1">
      <c r="B113" s="20"/>
      <c r="C113" s="20"/>
      <c r="D113" s="20"/>
      <c r="E113" s="20"/>
      <c r="F113" s="20"/>
      <c r="G113" s="20"/>
      <c r="H113" s="20"/>
      <c r="I113" s="20"/>
      <c r="J113" s="20"/>
      <c r="K113" s="20"/>
      <c r="L113" s="20"/>
      <c r="M113" s="20"/>
      <c r="N113" s="20"/>
      <c r="O113" s="20"/>
      <c r="P113" s="20"/>
      <c r="Q113" s="20"/>
      <c r="R113" s="20"/>
      <c r="S113" s="147"/>
      <c r="T113" s="147"/>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row>
    <row r="114" spans="2:47" s="60" customFormat="1">
      <c r="B114" s="20"/>
      <c r="C114" s="20"/>
      <c r="D114" s="20"/>
      <c r="E114" s="20"/>
      <c r="F114" s="20"/>
      <c r="G114" s="20"/>
      <c r="H114" s="20"/>
      <c r="I114" s="20"/>
      <c r="J114" s="20"/>
      <c r="K114" s="20"/>
      <c r="L114" s="20"/>
      <c r="M114" s="20"/>
      <c r="N114" s="20"/>
      <c r="O114" s="20"/>
      <c r="P114" s="20"/>
      <c r="Q114" s="20"/>
      <c r="R114" s="20"/>
      <c r="S114" s="147"/>
      <c r="T114" s="147"/>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row>
    <row r="115" spans="2:47" s="60" customFormat="1">
      <c r="B115" s="20"/>
      <c r="C115" s="20"/>
      <c r="D115" s="20"/>
      <c r="E115" s="20"/>
      <c r="F115" s="20"/>
      <c r="G115" s="20"/>
      <c r="H115" s="20"/>
      <c r="I115" s="20"/>
      <c r="J115" s="20"/>
      <c r="K115" s="20"/>
      <c r="L115" s="20"/>
      <c r="M115" s="20"/>
      <c r="N115" s="20"/>
      <c r="O115" s="20"/>
      <c r="P115" s="20"/>
      <c r="Q115" s="20"/>
      <c r="R115" s="20"/>
      <c r="S115" s="147"/>
      <c r="T115" s="147"/>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row>
    <row r="116" spans="2:47" s="60" customFormat="1">
      <c r="B116" s="20"/>
      <c r="C116" s="20"/>
      <c r="D116" s="20"/>
      <c r="E116" s="20"/>
      <c r="F116" s="20"/>
      <c r="G116" s="20"/>
      <c r="H116" s="20"/>
      <c r="I116" s="20"/>
      <c r="J116" s="20"/>
      <c r="K116" s="20"/>
      <c r="L116" s="20"/>
      <c r="M116" s="20"/>
      <c r="N116" s="20"/>
      <c r="O116" s="20"/>
      <c r="P116" s="20"/>
      <c r="Q116" s="20"/>
      <c r="R116" s="20"/>
      <c r="S116" s="147"/>
      <c r="T116" s="147"/>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row>
    <row r="117" spans="2:47" s="60" customFormat="1">
      <c r="B117" s="20"/>
      <c r="C117" s="20"/>
      <c r="D117" s="20"/>
      <c r="E117" s="20"/>
      <c r="F117" s="20"/>
      <c r="G117" s="20"/>
      <c r="H117" s="20"/>
      <c r="I117" s="20"/>
      <c r="J117" s="20"/>
      <c r="K117" s="20"/>
      <c r="L117" s="20"/>
      <c r="M117" s="20"/>
      <c r="N117" s="20"/>
      <c r="O117" s="20"/>
      <c r="P117" s="20"/>
      <c r="Q117" s="20"/>
      <c r="R117" s="20"/>
      <c r="S117" s="147"/>
      <c r="T117" s="147"/>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row>
    <row r="118" spans="2:47" s="60" customFormat="1">
      <c r="B118" s="20"/>
      <c r="C118" s="20"/>
      <c r="D118" s="20"/>
      <c r="E118" s="20"/>
      <c r="F118" s="20"/>
      <c r="G118" s="20"/>
      <c r="H118" s="20"/>
      <c r="I118" s="20"/>
      <c r="J118" s="20"/>
      <c r="K118" s="20"/>
      <c r="L118" s="20"/>
      <c r="M118" s="20"/>
      <c r="N118" s="20"/>
      <c r="O118" s="20"/>
      <c r="P118" s="20"/>
      <c r="Q118" s="20"/>
      <c r="R118" s="20"/>
      <c r="S118" s="147"/>
      <c r="T118" s="147"/>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row>
    <row r="119" spans="2:47" s="60" customFormat="1">
      <c r="B119" s="20"/>
      <c r="C119" s="20"/>
      <c r="D119" s="20"/>
      <c r="E119" s="20"/>
      <c r="F119" s="20"/>
      <c r="G119" s="20"/>
      <c r="H119" s="20"/>
      <c r="I119" s="20"/>
      <c r="J119" s="20"/>
      <c r="K119" s="20"/>
      <c r="L119" s="20"/>
      <c r="M119" s="20"/>
      <c r="N119" s="20"/>
      <c r="O119" s="20"/>
      <c r="P119" s="20"/>
      <c r="Q119" s="20"/>
      <c r="R119" s="20"/>
      <c r="S119" s="147"/>
      <c r="T119" s="147"/>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row>
    <row r="120" spans="2:47" s="60" customFormat="1">
      <c r="B120" s="20"/>
      <c r="C120" s="20"/>
      <c r="D120" s="20"/>
      <c r="E120" s="20"/>
      <c r="F120" s="20"/>
      <c r="G120" s="20"/>
      <c r="H120" s="20"/>
      <c r="I120" s="20"/>
      <c r="J120" s="20"/>
      <c r="K120" s="20"/>
      <c r="L120" s="20"/>
      <c r="M120" s="20"/>
      <c r="N120" s="20"/>
      <c r="O120" s="20"/>
      <c r="P120" s="20"/>
      <c r="Q120" s="20"/>
      <c r="R120" s="20"/>
      <c r="S120" s="147"/>
      <c r="T120" s="147"/>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row>
    <row r="121" spans="2:47" s="60" customFormat="1">
      <c r="B121" s="20"/>
      <c r="C121" s="20"/>
      <c r="D121" s="20"/>
      <c r="E121" s="20"/>
      <c r="F121" s="20"/>
      <c r="G121" s="20"/>
      <c r="H121" s="20"/>
      <c r="I121" s="20"/>
      <c r="J121" s="20"/>
      <c r="K121" s="20"/>
      <c r="L121" s="20"/>
      <c r="M121" s="20"/>
      <c r="N121" s="20"/>
      <c r="O121" s="20"/>
      <c r="P121" s="20"/>
      <c r="Q121" s="20"/>
      <c r="R121" s="20"/>
      <c r="S121" s="147"/>
      <c r="T121" s="147"/>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row>
    <row r="122" spans="2:47" s="60" customFormat="1">
      <c r="B122" s="20"/>
      <c r="C122" s="20"/>
      <c r="D122" s="20"/>
      <c r="E122" s="20"/>
      <c r="F122" s="20"/>
      <c r="G122" s="20"/>
      <c r="H122" s="20"/>
      <c r="I122" s="20"/>
      <c r="J122" s="20"/>
      <c r="K122" s="20"/>
      <c r="L122" s="20"/>
      <c r="M122" s="20"/>
      <c r="N122" s="20"/>
      <c r="O122" s="20"/>
      <c r="P122" s="20"/>
      <c r="Q122" s="20"/>
      <c r="R122" s="20"/>
      <c r="S122" s="147"/>
      <c r="T122" s="147"/>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row>
    <row r="123" spans="2:47" s="60" customFormat="1">
      <c r="B123" s="20"/>
      <c r="C123" s="20"/>
      <c r="D123" s="20"/>
      <c r="E123" s="20"/>
      <c r="F123" s="20"/>
      <c r="G123" s="20"/>
      <c r="H123" s="20"/>
      <c r="I123" s="20"/>
      <c r="J123" s="20"/>
      <c r="K123" s="20"/>
      <c r="L123" s="20"/>
      <c r="M123" s="20"/>
      <c r="N123" s="20"/>
      <c r="O123" s="20"/>
      <c r="P123" s="20"/>
      <c r="Q123" s="20"/>
      <c r="R123" s="20"/>
      <c r="S123" s="147"/>
      <c r="T123" s="147"/>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row>
    <row r="124" spans="2:47" s="60" customFormat="1">
      <c r="B124" s="20"/>
      <c r="C124" s="20"/>
      <c r="D124" s="20"/>
      <c r="E124" s="20"/>
      <c r="F124" s="20"/>
      <c r="G124" s="20"/>
      <c r="H124" s="20"/>
      <c r="I124" s="20"/>
      <c r="J124" s="20"/>
      <c r="K124" s="20"/>
      <c r="L124" s="20"/>
      <c r="M124" s="20"/>
      <c r="N124" s="20"/>
      <c r="O124" s="20"/>
      <c r="P124" s="20"/>
      <c r="Q124" s="20"/>
      <c r="R124" s="20"/>
      <c r="S124" s="147"/>
      <c r="T124" s="147"/>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row>
    <row r="125" spans="2:47" s="60" customFormat="1">
      <c r="B125" s="20"/>
      <c r="C125" s="20"/>
      <c r="D125" s="20"/>
      <c r="E125" s="20"/>
      <c r="F125" s="20"/>
      <c r="G125" s="20"/>
      <c r="H125" s="20"/>
      <c r="I125" s="20"/>
      <c r="J125" s="20"/>
      <c r="K125" s="20"/>
      <c r="L125" s="20"/>
      <c r="M125" s="20"/>
      <c r="N125" s="20"/>
      <c r="O125" s="20"/>
      <c r="P125" s="20"/>
      <c r="Q125" s="20"/>
      <c r="R125" s="20"/>
      <c r="S125" s="147"/>
      <c r="T125" s="147"/>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row>
    <row r="126" spans="2:47" s="60" customFormat="1">
      <c r="B126" s="20"/>
      <c r="C126" s="20"/>
      <c r="D126" s="20"/>
      <c r="E126" s="20"/>
      <c r="F126" s="20"/>
      <c r="G126" s="20"/>
      <c r="H126" s="20"/>
      <c r="I126" s="20"/>
      <c r="J126" s="20"/>
      <c r="K126" s="20"/>
      <c r="L126" s="20"/>
      <c r="M126" s="20"/>
      <c r="N126" s="20"/>
      <c r="O126" s="20"/>
      <c r="P126" s="20"/>
      <c r="Q126" s="20"/>
      <c r="R126" s="20"/>
      <c r="S126" s="147"/>
      <c r="T126" s="147"/>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row>
    <row r="127" spans="2:47" s="60" customFormat="1">
      <c r="B127" s="20"/>
      <c r="C127" s="20"/>
      <c r="D127" s="20"/>
      <c r="E127" s="20"/>
      <c r="F127" s="20"/>
      <c r="G127" s="20"/>
      <c r="H127" s="20"/>
      <c r="I127" s="20"/>
      <c r="J127" s="20"/>
      <c r="K127" s="20"/>
      <c r="L127" s="20"/>
      <c r="M127" s="20"/>
      <c r="N127" s="20"/>
      <c r="O127" s="20"/>
      <c r="P127" s="20"/>
      <c r="Q127" s="20"/>
      <c r="R127" s="20"/>
      <c r="S127" s="147"/>
      <c r="T127" s="147"/>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row>
    <row r="128" spans="2:47" s="60" customFormat="1">
      <c r="B128" s="20"/>
      <c r="C128" s="20"/>
      <c r="D128" s="20"/>
      <c r="E128" s="20"/>
      <c r="F128" s="20"/>
      <c r="G128" s="20"/>
      <c r="H128" s="20"/>
      <c r="I128" s="20"/>
      <c r="J128" s="20"/>
      <c r="K128" s="20"/>
      <c r="L128" s="20"/>
      <c r="M128" s="20"/>
      <c r="N128" s="20"/>
      <c r="O128" s="20"/>
      <c r="P128" s="20"/>
      <c r="Q128" s="20"/>
      <c r="R128" s="20"/>
      <c r="S128" s="147"/>
      <c r="T128" s="147"/>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row>
    <row r="129" spans="2:47" s="60" customFormat="1">
      <c r="B129" s="20"/>
      <c r="C129" s="20"/>
      <c r="D129" s="20"/>
      <c r="E129" s="20"/>
      <c r="F129" s="20"/>
      <c r="G129" s="20"/>
      <c r="H129" s="20"/>
      <c r="I129" s="20"/>
      <c r="J129" s="20"/>
      <c r="K129" s="20"/>
      <c r="L129" s="20"/>
      <c r="M129" s="20"/>
      <c r="N129" s="20"/>
      <c r="O129" s="20"/>
      <c r="P129" s="20"/>
      <c r="Q129" s="20"/>
      <c r="R129" s="20"/>
      <c r="S129" s="147"/>
      <c r="T129" s="147"/>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row>
    <row r="130" spans="2:47" s="60" customFormat="1">
      <c r="B130" s="20"/>
      <c r="C130" s="20"/>
      <c r="D130" s="20"/>
      <c r="E130" s="20"/>
      <c r="F130" s="20"/>
      <c r="G130" s="20"/>
      <c r="H130" s="20"/>
      <c r="I130" s="20"/>
      <c r="J130" s="20"/>
      <c r="K130" s="20"/>
      <c r="L130" s="20"/>
      <c r="M130" s="20"/>
      <c r="N130" s="20"/>
      <c r="O130" s="20"/>
      <c r="P130" s="20"/>
      <c r="Q130" s="20"/>
      <c r="R130" s="20"/>
      <c r="S130" s="147"/>
      <c r="T130" s="147"/>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row>
    <row r="131" spans="2:47" s="60" customFormat="1">
      <c r="B131" s="20"/>
      <c r="C131" s="20"/>
      <c r="D131" s="20"/>
      <c r="E131" s="20"/>
      <c r="F131" s="20"/>
      <c r="G131" s="20"/>
      <c r="H131" s="20"/>
      <c r="I131" s="20"/>
      <c r="J131" s="20"/>
      <c r="K131" s="20"/>
      <c r="L131" s="20"/>
      <c r="M131" s="20"/>
      <c r="N131" s="20"/>
      <c r="O131" s="20"/>
      <c r="P131" s="20"/>
      <c r="Q131" s="20"/>
      <c r="R131" s="20"/>
      <c r="S131" s="147"/>
      <c r="T131" s="147"/>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row>
    <row r="132" spans="2:47" s="60" customFormat="1">
      <c r="S132" s="180"/>
      <c r="T132" s="180"/>
    </row>
    <row r="133" spans="2:47" s="60" customFormat="1">
      <c r="S133" s="180"/>
      <c r="T133" s="180"/>
    </row>
    <row r="134" spans="2:47" s="60" customFormat="1">
      <c r="S134" s="180"/>
      <c r="T134" s="180"/>
    </row>
    <row r="135" spans="2:47" s="60" customFormat="1">
      <c r="S135" s="180"/>
      <c r="T135" s="180"/>
    </row>
    <row r="136" spans="2:47" s="60" customFormat="1">
      <c r="S136" s="180"/>
      <c r="T136" s="180"/>
    </row>
    <row r="137" spans="2:47" s="60" customFormat="1">
      <c r="S137" s="180"/>
      <c r="T137" s="180"/>
    </row>
    <row r="138" spans="2:47" s="60" customFormat="1">
      <c r="S138" s="180"/>
      <c r="T138" s="180"/>
    </row>
    <row r="139" spans="2:47" s="60" customFormat="1">
      <c r="S139" s="180"/>
      <c r="T139" s="180"/>
    </row>
    <row r="140" spans="2:47" s="60" customFormat="1">
      <c r="S140" s="180"/>
      <c r="T140" s="180"/>
    </row>
    <row r="141" spans="2:47" s="60" customFormat="1">
      <c r="S141" s="180"/>
      <c r="T141" s="180"/>
    </row>
    <row r="142" spans="2:47" s="60" customFormat="1">
      <c r="S142" s="180"/>
      <c r="T142" s="180"/>
    </row>
    <row r="143" spans="2:47" s="60" customFormat="1">
      <c r="S143" s="180"/>
      <c r="T143" s="180"/>
    </row>
    <row r="144" spans="2:47" s="60" customFormat="1">
      <c r="S144" s="180"/>
      <c r="T144" s="180"/>
    </row>
    <row r="145" spans="19:20" s="60" customFormat="1">
      <c r="S145" s="180"/>
      <c r="T145" s="180"/>
    </row>
    <row r="146" spans="19:20" s="60" customFormat="1">
      <c r="S146" s="180"/>
      <c r="T146" s="180"/>
    </row>
    <row r="147" spans="19:20" s="60" customFormat="1">
      <c r="S147" s="180"/>
      <c r="T147" s="180"/>
    </row>
    <row r="148" spans="19:20" s="60" customFormat="1">
      <c r="S148" s="180"/>
      <c r="T148" s="180"/>
    </row>
    <row r="149" spans="19:20" s="60" customFormat="1">
      <c r="S149" s="180"/>
      <c r="T149" s="180"/>
    </row>
    <row r="150" spans="19:20" s="60" customFormat="1">
      <c r="S150" s="180"/>
      <c r="T150" s="180"/>
    </row>
    <row r="151" spans="19:20" s="60" customFormat="1">
      <c r="S151" s="180"/>
      <c r="T151" s="180"/>
    </row>
    <row r="152" spans="19:20" s="60" customFormat="1">
      <c r="S152" s="180"/>
      <c r="T152" s="180"/>
    </row>
    <row r="153" spans="19:20" s="60" customFormat="1">
      <c r="S153" s="180"/>
      <c r="T153" s="180"/>
    </row>
    <row r="154" spans="19:20" s="60" customFormat="1">
      <c r="S154" s="180"/>
      <c r="T154" s="180"/>
    </row>
    <row r="155" spans="19:20" s="60" customFormat="1">
      <c r="S155" s="180"/>
      <c r="T155" s="180"/>
    </row>
    <row r="156" spans="19:20" s="60" customFormat="1">
      <c r="S156" s="180"/>
      <c r="T156" s="180"/>
    </row>
    <row r="157" spans="19:20" s="60" customFormat="1">
      <c r="S157" s="180"/>
      <c r="T157" s="180"/>
    </row>
    <row r="158" spans="19:20" s="60" customFormat="1">
      <c r="S158" s="180"/>
      <c r="T158" s="180"/>
    </row>
    <row r="159" spans="19:20" s="60" customFormat="1">
      <c r="S159" s="180"/>
      <c r="T159" s="180"/>
    </row>
    <row r="160" spans="19:20" s="60" customFormat="1">
      <c r="S160" s="180"/>
      <c r="T160" s="180"/>
    </row>
    <row r="161" spans="19:20" s="60" customFormat="1">
      <c r="S161" s="180"/>
      <c r="T161" s="180"/>
    </row>
    <row r="162" spans="19:20" s="60" customFormat="1">
      <c r="S162" s="180"/>
      <c r="T162" s="180"/>
    </row>
    <row r="163" spans="19:20" s="60" customFormat="1">
      <c r="S163" s="180"/>
      <c r="T163" s="180"/>
    </row>
    <row r="164" spans="19:20" s="60" customFormat="1">
      <c r="S164" s="180"/>
      <c r="T164" s="180"/>
    </row>
    <row r="165" spans="19:20" s="60" customFormat="1">
      <c r="S165" s="180"/>
      <c r="T165" s="180"/>
    </row>
    <row r="166" spans="19:20" s="60" customFormat="1">
      <c r="S166" s="180"/>
      <c r="T166" s="180"/>
    </row>
    <row r="167" spans="19:20" s="60" customFormat="1">
      <c r="S167" s="180"/>
      <c r="T167" s="180"/>
    </row>
    <row r="168" spans="19:20" s="60" customFormat="1">
      <c r="S168" s="180"/>
      <c r="T168" s="180"/>
    </row>
    <row r="169" spans="19:20" s="60" customFormat="1">
      <c r="S169" s="180"/>
      <c r="T169" s="180"/>
    </row>
    <row r="170" spans="19:20" s="60" customFormat="1">
      <c r="S170" s="180"/>
      <c r="T170" s="180"/>
    </row>
    <row r="171" spans="19:20" s="60" customFormat="1">
      <c r="S171" s="180"/>
      <c r="T171" s="180"/>
    </row>
    <row r="172" spans="19:20" s="60" customFormat="1">
      <c r="S172" s="180"/>
      <c r="T172" s="180"/>
    </row>
    <row r="173" spans="19:20" s="60" customFormat="1">
      <c r="S173" s="180"/>
      <c r="T173" s="180"/>
    </row>
    <row r="174" spans="19:20" s="60" customFormat="1">
      <c r="S174" s="180"/>
      <c r="T174" s="180"/>
    </row>
    <row r="175" spans="19:20" s="60" customFormat="1">
      <c r="S175" s="180"/>
      <c r="T175" s="180"/>
    </row>
    <row r="176" spans="19:20" s="60" customFormat="1">
      <c r="S176" s="180"/>
      <c r="T176" s="180"/>
    </row>
    <row r="177" spans="4:20" s="60" customFormat="1">
      <c r="S177" s="180"/>
      <c r="T177" s="180"/>
    </row>
    <row r="178" spans="4:20" s="60" customFormat="1">
      <c r="S178" s="180"/>
      <c r="T178" s="180"/>
    </row>
    <row r="179" spans="4:20" s="60" customFormat="1">
      <c r="S179" s="180"/>
      <c r="T179" s="180"/>
    </row>
    <row r="180" spans="4:20" s="60" customFormat="1">
      <c r="S180" s="180"/>
      <c r="T180" s="180"/>
    </row>
    <row r="181" spans="4:20" s="60" customFormat="1">
      <c r="S181" s="180"/>
      <c r="T181" s="180"/>
    </row>
    <row r="182" spans="4:20" s="60" customFormat="1">
      <c r="S182" s="180"/>
      <c r="T182" s="180"/>
    </row>
    <row r="183" spans="4:20">
      <c r="D183" s="60"/>
      <c r="E183" s="60"/>
      <c r="F183" s="60"/>
      <c r="G183" s="60"/>
      <c r="H183" s="60"/>
      <c r="J183" s="60"/>
      <c r="K183" s="60"/>
      <c r="L183" s="60"/>
    </row>
    <row r="184" spans="4:20">
      <c r="D184" s="60"/>
      <c r="E184" s="60"/>
      <c r="F184" s="60"/>
      <c r="G184" s="60"/>
      <c r="H184" s="60"/>
      <c r="J184" s="60"/>
      <c r="K184" s="60"/>
      <c r="L184" s="60"/>
    </row>
    <row r="185" spans="4:20">
      <c r="D185" s="60"/>
      <c r="E185" s="60"/>
      <c r="F185" s="60"/>
      <c r="G185" s="60"/>
      <c r="H185" s="60"/>
      <c r="J185" s="60"/>
      <c r="K185" s="60"/>
      <c r="L185" s="60"/>
    </row>
  </sheetData>
  <sheetProtection password="ED0D" sheet="1" objects="1" scenarios="1" selectLockedCells="1" selectUnlockedCells="1"/>
  <mergeCells count="38">
    <mergeCell ref="R5:R15"/>
    <mergeCell ref="S17:V42"/>
    <mergeCell ref="P45:V68"/>
    <mergeCell ref="B9:Q9"/>
    <mergeCell ref="B8:Q8"/>
    <mergeCell ref="B12:Q12"/>
    <mergeCell ref="D14:Q14"/>
    <mergeCell ref="V77:W77"/>
    <mergeCell ref="V78:W78"/>
    <mergeCell ref="V79:W79"/>
    <mergeCell ref="V74:W74"/>
    <mergeCell ref="V75:W75"/>
    <mergeCell ref="V76:W76"/>
    <mergeCell ref="N3:O3"/>
    <mergeCell ref="B5:C5"/>
    <mergeCell ref="A2:A42"/>
    <mergeCell ref="B2:M3"/>
    <mergeCell ref="T2:V3"/>
    <mergeCell ref="B11:C11"/>
    <mergeCell ref="B6:C6"/>
    <mergeCell ref="N2:O2"/>
    <mergeCell ref="B4:V4"/>
    <mergeCell ref="S5:V6"/>
    <mergeCell ref="B10:C10"/>
    <mergeCell ref="B13:C13"/>
    <mergeCell ref="B14:C15"/>
    <mergeCell ref="A43:A72"/>
    <mergeCell ref="B7:C7"/>
    <mergeCell ref="B16:V16"/>
    <mergeCell ref="S7:V7"/>
    <mergeCell ref="B43:V43"/>
    <mergeCell ref="B45:N45"/>
    <mergeCell ref="B68:N68"/>
    <mergeCell ref="S10:V10"/>
    <mergeCell ref="S11:V11"/>
    <mergeCell ref="S8:V9"/>
    <mergeCell ref="S12:V15"/>
    <mergeCell ref="B69:V72"/>
  </mergeCells>
  <conditionalFormatting sqref="D11:K11">
    <cfRule type="colorScale" priority="338">
      <colorScale>
        <cfvo type="min"/>
        <cfvo type="percentile" val="50"/>
        <cfvo type="max"/>
        <color rgb="FFFF0000"/>
        <color rgb="FF3366FF"/>
        <color rgb="FF008000"/>
      </colorScale>
    </cfRule>
    <cfRule type="colorScale" priority="339">
      <colorScale>
        <cfvo type="min"/>
        <cfvo type="percentile" val="50"/>
        <cfvo type="max"/>
        <color rgb="FFFF0000"/>
        <color rgb="FF008000"/>
        <color rgb="FF3366FF"/>
      </colorScale>
    </cfRule>
    <cfRule type="colorScale" priority="340">
      <colorScale>
        <cfvo type="min"/>
        <cfvo type="percentile" val="25"/>
        <cfvo type="max"/>
        <color rgb="FFFF0000"/>
        <color rgb="FF008000"/>
        <color rgb="FF0000FF"/>
      </colorScale>
    </cfRule>
    <cfRule type="colorScale" priority="341">
      <colorScale>
        <cfvo type="min"/>
        <cfvo type="percentile" val="25"/>
        <cfvo type="max"/>
        <color rgb="FFF8696B"/>
        <color rgb="FFFFEB84"/>
        <color rgb="FF63BE7B"/>
      </colorScale>
    </cfRule>
    <cfRule type="colorScale" priority="346">
      <colorScale>
        <cfvo type="min"/>
        <cfvo type="percentile" val="50"/>
        <cfvo type="max"/>
        <color rgb="FFFF0000"/>
        <color rgb="FFFFEB84"/>
        <color rgb="FF008000"/>
      </colorScale>
    </cfRule>
    <cfRule type="colorScale" priority="347">
      <colorScale>
        <cfvo type="min"/>
        <cfvo type="percentile" val="50"/>
        <cfvo type="max"/>
        <color rgb="FFFF0000"/>
        <color rgb="FFFFEB84"/>
        <color rgb="FF63BE7B"/>
      </colorScale>
    </cfRule>
    <cfRule type="colorScale" priority="348">
      <colorScale>
        <cfvo type="min"/>
        <cfvo type="max"/>
        <color rgb="FFFF0000"/>
        <color rgb="FF108080"/>
      </colorScale>
    </cfRule>
    <cfRule type="colorScale" priority="349">
      <colorScale>
        <cfvo type="min"/>
        <cfvo type="percentile" val="70"/>
        <cfvo type="max"/>
        <color rgb="FFFF0000"/>
        <color rgb="FF008000"/>
        <color rgb="FF0000FF"/>
      </colorScale>
    </cfRule>
    <cfRule type="colorScale" priority="350">
      <colorScale>
        <cfvo type="min"/>
        <cfvo type="percentile" val="30"/>
        <cfvo type="max"/>
        <color rgb="FFFF0000"/>
        <color rgb="FF008000"/>
        <color rgb="FF0000FF"/>
      </colorScale>
    </cfRule>
    <cfRule type="colorScale" priority="351">
      <colorScale>
        <cfvo type="min"/>
        <cfvo type="max"/>
        <color rgb="FFFF0000"/>
        <color rgb="FF0000FF"/>
      </colorScale>
    </cfRule>
    <cfRule type="colorScale" priority="352">
      <colorScale>
        <cfvo type="min"/>
        <cfvo type="percentile" val="50"/>
        <cfvo type="max"/>
        <color rgb="FFFF0000"/>
        <color rgb="FF008000"/>
        <color rgb="FF0000FF"/>
      </colorScale>
    </cfRule>
    <cfRule type="colorScale" priority="353">
      <colorScale>
        <cfvo type="min"/>
        <cfvo type="percentile" val="25"/>
        <cfvo type="max"/>
        <color rgb="FFFF0000"/>
        <color rgb="FFFFEB84"/>
        <color rgb="FF63BE7B"/>
      </colorScale>
    </cfRule>
    <cfRule type="colorScale" priority="354">
      <colorScale>
        <cfvo type="min"/>
        <cfvo type="percentile" val="25"/>
        <cfvo type="max"/>
        <color rgb="FFFF7128"/>
        <color rgb="FFFFEB84"/>
        <color rgb="FF008000"/>
      </colorScale>
    </cfRule>
    <cfRule type="colorScale" priority="355">
      <colorScale>
        <cfvo type="min"/>
        <cfvo type="percentile" val="25"/>
        <cfvo type="max"/>
        <color rgb="FFFF7128"/>
        <color rgb="FFFFEB84"/>
        <color rgb="FF008000"/>
      </colorScale>
    </cfRule>
    <cfRule type="colorScale" priority="356">
      <colorScale>
        <cfvo type="min"/>
        <cfvo type="percentile" val="30"/>
        <cfvo type="max"/>
        <color theme="9" tint="0.39997558519241921"/>
        <color rgb="FFFFEB84"/>
        <color rgb="FF63BE7B"/>
      </colorScale>
    </cfRule>
    <cfRule type="colorScale" priority="357">
      <colorScale>
        <cfvo type="min"/>
        <cfvo type="percentile" val="50"/>
        <cfvo type="max"/>
        <color theme="9" tint="0.59999389629810485"/>
        <color rgb="FFFFEB84"/>
        <color rgb="FF63BE7B"/>
      </colorScale>
    </cfRule>
    <cfRule type="colorScale" priority="358">
      <colorScale>
        <cfvo type="min"/>
        <cfvo type="percentile" val="30"/>
        <cfvo type="max"/>
        <color rgb="FFFF7128"/>
        <color rgb="FFFFEB84"/>
        <color rgb="FF63BE7B"/>
      </colorScale>
    </cfRule>
    <cfRule type="colorScale" priority="359">
      <colorScale>
        <cfvo type="min"/>
        <cfvo type="percentile" val="40"/>
        <cfvo type="max"/>
        <color rgb="FFFF7128"/>
        <color rgb="FFFFEB84"/>
        <color rgb="FF63BE7B"/>
      </colorScale>
    </cfRule>
    <cfRule type="colorScale" priority="360">
      <colorScale>
        <cfvo type="min"/>
        <cfvo type="percentile" val="50"/>
        <cfvo type="max"/>
        <color rgb="FFFF7128"/>
        <color rgb="FFFFEB84"/>
        <color rgb="FF63BE7B"/>
      </colorScale>
    </cfRule>
    <cfRule type="colorScale" priority="361">
      <colorScale>
        <cfvo type="min"/>
        <cfvo type="max"/>
        <color rgb="FFFFEF9C"/>
        <color rgb="FF63BE7B"/>
      </colorScale>
    </cfRule>
    <cfRule type="colorScale" priority="363">
      <colorScale>
        <cfvo type="min"/>
        <cfvo type="percentile" val="50"/>
        <cfvo type="max"/>
        <color rgb="FFF8696B"/>
        <color rgb="FFFCFCFF"/>
        <color rgb="FF63BE7B"/>
      </colorScale>
    </cfRule>
  </conditionalFormatting>
  <conditionalFormatting sqref="S7:V7">
    <cfRule type="containsText" dxfId="11" priority="343" operator="containsText" text="Umsatzprüfung nicht OK">
      <formula>NOT(ISERROR(SEARCH("Umsatzprüfung nicht OK",S7)))</formula>
    </cfRule>
    <cfRule type="colorScale" priority="344">
      <colorScale>
        <cfvo type="min"/>
        <cfvo type="percentile" val="50"/>
        <cfvo type="max"/>
        <color rgb="FF63BE7B"/>
        <color rgb="FFFFEB84"/>
        <color rgb="FFF8696B"/>
      </colorScale>
    </cfRule>
  </conditionalFormatting>
  <conditionalFormatting sqref="L11:N11">
    <cfRule type="colorScale" priority="310">
      <colorScale>
        <cfvo type="min"/>
        <cfvo type="percentile" val="50"/>
        <cfvo type="max"/>
        <color rgb="FFFF0000"/>
        <color rgb="FF3366FF"/>
        <color rgb="FF008000"/>
      </colorScale>
    </cfRule>
    <cfRule type="colorScale" priority="311">
      <colorScale>
        <cfvo type="min"/>
        <cfvo type="percentile" val="50"/>
        <cfvo type="max"/>
        <color rgb="FFFF0000"/>
        <color rgb="FF008000"/>
        <color rgb="FF3366FF"/>
      </colorScale>
    </cfRule>
    <cfRule type="colorScale" priority="312">
      <colorScale>
        <cfvo type="min"/>
        <cfvo type="percentile" val="25"/>
        <cfvo type="max"/>
        <color rgb="FFFF0000"/>
        <color rgb="FF008000"/>
        <color rgb="FF0000FF"/>
      </colorScale>
    </cfRule>
    <cfRule type="colorScale" priority="313">
      <colorScale>
        <cfvo type="min"/>
        <cfvo type="percentile" val="25"/>
        <cfvo type="max"/>
        <color rgb="FFF8696B"/>
        <color rgb="FFFFEB84"/>
        <color rgb="FF63BE7B"/>
      </colorScale>
    </cfRule>
    <cfRule type="colorScale" priority="314">
      <colorScale>
        <cfvo type="min"/>
        <cfvo type="percentile" val="50"/>
        <cfvo type="max"/>
        <color rgb="FFFF0000"/>
        <color rgb="FFFFEB84"/>
        <color rgb="FF008000"/>
      </colorScale>
    </cfRule>
    <cfRule type="colorScale" priority="315">
      <colorScale>
        <cfvo type="min"/>
        <cfvo type="percentile" val="50"/>
        <cfvo type="max"/>
        <color rgb="FFFF0000"/>
        <color rgb="FFFFEB84"/>
        <color rgb="FF63BE7B"/>
      </colorScale>
    </cfRule>
    <cfRule type="colorScale" priority="316">
      <colorScale>
        <cfvo type="min"/>
        <cfvo type="max"/>
        <color rgb="FFFF0000"/>
        <color rgb="FF108080"/>
      </colorScale>
    </cfRule>
    <cfRule type="colorScale" priority="317">
      <colorScale>
        <cfvo type="min"/>
        <cfvo type="percentile" val="70"/>
        <cfvo type="max"/>
        <color rgb="FFFF0000"/>
        <color rgb="FF008000"/>
        <color rgb="FF0000FF"/>
      </colorScale>
    </cfRule>
    <cfRule type="colorScale" priority="318">
      <colorScale>
        <cfvo type="min"/>
        <cfvo type="percentile" val="30"/>
        <cfvo type="max"/>
        <color rgb="FFFF0000"/>
        <color rgb="FF008000"/>
        <color rgb="FF0000FF"/>
      </colorScale>
    </cfRule>
    <cfRule type="colorScale" priority="319">
      <colorScale>
        <cfvo type="min"/>
        <cfvo type="max"/>
        <color rgb="FFFF0000"/>
        <color rgb="FF0000FF"/>
      </colorScale>
    </cfRule>
    <cfRule type="colorScale" priority="320">
      <colorScale>
        <cfvo type="min"/>
        <cfvo type="percentile" val="50"/>
        <cfvo type="max"/>
        <color rgb="FFFF0000"/>
        <color rgb="FF008000"/>
        <color rgb="FF0000FF"/>
      </colorScale>
    </cfRule>
    <cfRule type="colorScale" priority="321">
      <colorScale>
        <cfvo type="min"/>
        <cfvo type="percentile" val="25"/>
        <cfvo type="max"/>
        <color rgb="FFFF0000"/>
        <color rgb="FFFFEB84"/>
        <color rgb="FF63BE7B"/>
      </colorScale>
    </cfRule>
    <cfRule type="colorScale" priority="322">
      <colorScale>
        <cfvo type="min"/>
        <cfvo type="percentile" val="25"/>
        <cfvo type="max"/>
        <color rgb="FFFF7128"/>
        <color rgb="FFFFEB84"/>
        <color rgb="FF008000"/>
      </colorScale>
    </cfRule>
    <cfRule type="colorScale" priority="323">
      <colorScale>
        <cfvo type="min"/>
        <cfvo type="percentile" val="25"/>
        <cfvo type="max"/>
        <color rgb="FFFF7128"/>
        <color rgb="FFFFEB84"/>
        <color rgb="FF008000"/>
      </colorScale>
    </cfRule>
    <cfRule type="colorScale" priority="324">
      <colorScale>
        <cfvo type="min"/>
        <cfvo type="percentile" val="30"/>
        <cfvo type="max"/>
        <color theme="9" tint="0.39997558519241921"/>
        <color rgb="FFFFEB84"/>
        <color rgb="FF63BE7B"/>
      </colorScale>
    </cfRule>
    <cfRule type="colorScale" priority="325">
      <colorScale>
        <cfvo type="min"/>
        <cfvo type="percentile" val="50"/>
        <cfvo type="max"/>
        <color theme="9" tint="0.59999389629810485"/>
        <color rgb="FFFFEB84"/>
        <color rgb="FF63BE7B"/>
      </colorScale>
    </cfRule>
    <cfRule type="colorScale" priority="326">
      <colorScale>
        <cfvo type="min"/>
        <cfvo type="percentile" val="30"/>
        <cfvo type="max"/>
        <color rgb="FFFF7128"/>
        <color rgb="FFFFEB84"/>
        <color rgb="FF63BE7B"/>
      </colorScale>
    </cfRule>
    <cfRule type="colorScale" priority="327">
      <colorScale>
        <cfvo type="min"/>
        <cfvo type="percentile" val="40"/>
        <cfvo type="max"/>
        <color rgb="FFFF7128"/>
        <color rgb="FFFFEB84"/>
        <color rgb="FF63BE7B"/>
      </colorScale>
    </cfRule>
    <cfRule type="colorScale" priority="328">
      <colorScale>
        <cfvo type="min"/>
        <cfvo type="percentile" val="50"/>
        <cfvo type="max"/>
        <color rgb="FFFF7128"/>
        <color rgb="FFFFEB84"/>
        <color rgb="FF63BE7B"/>
      </colorScale>
    </cfRule>
    <cfRule type="colorScale" priority="329">
      <colorScale>
        <cfvo type="min"/>
        <cfvo type="max"/>
        <color rgb="FFFFEF9C"/>
        <color rgb="FF63BE7B"/>
      </colorScale>
    </cfRule>
    <cfRule type="colorScale" priority="330">
      <colorScale>
        <cfvo type="min"/>
        <cfvo type="percentile" val="50"/>
        <cfvo type="max"/>
        <color rgb="FFF8696B"/>
        <color rgb="FFFCFCFF"/>
        <color rgb="FF63BE7B"/>
      </colorScale>
    </cfRule>
  </conditionalFormatting>
  <conditionalFormatting sqref="D11:N11">
    <cfRule type="colorScale" priority="308">
      <colorScale>
        <cfvo type="min"/>
        <cfvo type="percentile" val="50"/>
        <cfvo type="max"/>
        <color rgb="FFFF0000"/>
        <color rgb="FF3366FF"/>
        <color rgb="FF63BE7B"/>
      </colorScale>
    </cfRule>
    <cfRule type="colorScale" priority="309">
      <colorScale>
        <cfvo type="min"/>
        <cfvo type="percentile" val="50"/>
        <cfvo type="max"/>
        <color rgb="FF63BE7B"/>
        <color rgb="FFFFEB84"/>
        <color rgb="FFF8696B"/>
      </colorScale>
    </cfRule>
  </conditionalFormatting>
  <conditionalFormatting sqref="D13:K13 D14">
    <cfRule type="colorScale" priority="287">
      <colorScale>
        <cfvo type="min"/>
        <cfvo type="percentile" val="50"/>
        <cfvo type="max"/>
        <color rgb="FFFF0000"/>
        <color rgb="FF3366FF"/>
        <color rgb="FF008000"/>
      </colorScale>
    </cfRule>
    <cfRule type="colorScale" priority="288">
      <colorScale>
        <cfvo type="min"/>
        <cfvo type="percentile" val="50"/>
        <cfvo type="max"/>
        <color rgb="FFFF0000"/>
        <color rgb="FF008000"/>
        <color rgb="FF3366FF"/>
      </colorScale>
    </cfRule>
    <cfRule type="colorScale" priority="289">
      <colorScale>
        <cfvo type="min"/>
        <cfvo type="percentile" val="25"/>
        <cfvo type="max"/>
        <color rgb="FFFF0000"/>
        <color rgb="FF008000"/>
        <color rgb="FF0000FF"/>
      </colorScale>
    </cfRule>
    <cfRule type="colorScale" priority="290">
      <colorScale>
        <cfvo type="min"/>
        <cfvo type="percentile" val="25"/>
        <cfvo type="max"/>
        <color rgb="FFF8696B"/>
        <color rgb="FFFFEB84"/>
        <color rgb="FF63BE7B"/>
      </colorScale>
    </cfRule>
    <cfRule type="colorScale" priority="291">
      <colorScale>
        <cfvo type="min"/>
        <cfvo type="percentile" val="50"/>
        <cfvo type="max"/>
        <color rgb="FFFF0000"/>
        <color rgb="FFFFEB84"/>
        <color rgb="FF008000"/>
      </colorScale>
    </cfRule>
    <cfRule type="colorScale" priority="292">
      <colorScale>
        <cfvo type="min"/>
        <cfvo type="percentile" val="50"/>
        <cfvo type="max"/>
        <color rgb="FFFF0000"/>
        <color rgb="FFFFEB84"/>
        <color rgb="FF63BE7B"/>
      </colorScale>
    </cfRule>
    <cfRule type="colorScale" priority="293">
      <colorScale>
        <cfvo type="min"/>
        <cfvo type="max"/>
        <color rgb="FFFF0000"/>
        <color rgb="FF108080"/>
      </colorScale>
    </cfRule>
    <cfRule type="colorScale" priority="294">
      <colorScale>
        <cfvo type="min"/>
        <cfvo type="percentile" val="70"/>
        <cfvo type="max"/>
        <color rgb="FFFF0000"/>
        <color rgb="FF008000"/>
        <color rgb="FF0000FF"/>
      </colorScale>
    </cfRule>
    <cfRule type="colorScale" priority="295">
      <colorScale>
        <cfvo type="min"/>
        <cfvo type="percentile" val="30"/>
        <cfvo type="max"/>
        <color rgb="FFFF0000"/>
        <color rgb="FF008000"/>
        <color rgb="FF0000FF"/>
      </colorScale>
    </cfRule>
    <cfRule type="colorScale" priority="296">
      <colorScale>
        <cfvo type="min"/>
        <cfvo type="max"/>
        <color rgb="FFFF0000"/>
        <color rgb="FF0000FF"/>
      </colorScale>
    </cfRule>
    <cfRule type="colorScale" priority="297">
      <colorScale>
        <cfvo type="min"/>
        <cfvo type="percentile" val="50"/>
        <cfvo type="max"/>
        <color rgb="FFFF0000"/>
        <color rgb="FF008000"/>
        <color rgb="FF0000FF"/>
      </colorScale>
    </cfRule>
    <cfRule type="colorScale" priority="298">
      <colorScale>
        <cfvo type="min"/>
        <cfvo type="percentile" val="25"/>
        <cfvo type="max"/>
        <color rgb="FFFF0000"/>
        <color rgb="FFFFEB84"/>
        <color rgb="FF63BE7B"/>
      </colorScale>
    </cfRule>
    <cfRule type="colorScale" priority="299">
      <colorScale>
        <cfvo type="min"/>
        <cfvo type="percentile" val="25"/>
        <cfvo type="max"/>
        <color rgb="FFFF7128"/>
        <color rgb="FFFFEB84"/>
        <color rgb="FF008000"/>
      </colorScale>
    </cfRule>
    <cfRule type="colorScale" priority="300">
      <colorScale>
        <cfvo type="min"/>
        <cfvo type="percentile" val="25"/>
        <cfvo type="max"/>
        <color rgb="FFFF7128"/>
        <color rgb="FFFFEB84"/>
        <color rgb="FF008000"/>
      </colorScale>
    </cfRule>
    <cfRule type="colorScale" priority="301">
      <colorScale>
        <cfvo type="min"/>
        <cfvo type="percentile" val="30"/>
        <cfvo type="max"/>
        <color theme="9" tint="0.39997558519241921"/>
        <color rgb="FFFFEB84"/>
        <color rgb="FF63BE7B"/>
      </colorScale>
    </cfRule>
    <cfRule type="colorScale" priority="302">
      <colorScale>
        <cfvo type="min"/>
        <cfvo type="percentile" val="50"/>
        <cfvo type="max"/>
        <color theme="9" tint="0.59999389629810485"/>
        <color rgb="FFFFEB84"/>
        <color rgb="FF63BE7B"/>
      </colorScale>
    </cfRule>
    <cfRule type="colorScale" priority="303">
      <colorScale>
        <cfvo type="min"/>
        <cfvo type="percentile" val="30"/>
        <cfvo type="max"/>
        <color rgb="FFFF7128"/>
        <color rgb="FFFFEB84"/>
        <color rgb="FF63BE7B"/>
      </colorScale>
    </cfRule>
    <cfRule type="colorScale" priority="304">
      <colorScale>
        <cfvo type="min"/>
        <cfvo type="percentile" val="40"/>
        <cfvo type="max"/>
        <color rgb="FFFF7128"/>
        <color rgb="FFFFEB84"/>
        <color rgb="FF63BE7B"/>
      </colorScale>
    </cfRule>
    <cfRule type="colorScale" priority="305">
      <colorScale>
        <cfvo type="min"/>
        <cfvo type="percentile" val="50"/>
        <cfvo type="max"/>
        <color rgb="FFFF7128"/>
        <color rgb="FFFFEB84"/>
        <color rgb="FF63BE7B"/>
      </colorScale>
    </cfRule>
    <cfRule type="colorScale" priority="306">
      <colorScale>
        <cfvo type="min"/>
        <cfvo type="max"/>
        <color rgb="FFFFEF9C"/>
        <color rgb="FF63BE7B"/>
      </colorScale>
    </cfRule>
    <cfRule type="colorScale" priority="307">
      <colorScale>
        <cfvo type="min"/>
        <cfvo type="percentile" val="50"/>
        <cfvo type="max"/>
        <color rgb="FFF8696B"/>
        <color rgb="FFFCFCFF"/>
        <color rgb="FF63BE7B"/>
      </colorScale>
    </cfRule>
  </conditionalFormatting>
  <conditionalFormatting sqref="L13:P13">
    <cfRule type="colorScale" priority="266">
      <colorScale>
        <cfvo type="min"/>
        <cfvo type="percentile" val="50"/>
        <cfvo type="max"/>
        <color rgb="FFFF0000"/>
        <color rgb="FF3366FF"/>
        <color rgb="FF008000"/>
      </colorScale>
    </cfRule>
    <cfRule type="colorScale" priority="267">
      <colorScale>
        <cfvo type="min"/>
        <cfvo type="percentile" val="50"/>
        <cfvo type="max"/>
        <color rgb="FFFF0000"/>
        <color rgb="FF008000"/>
        <color rgb="FF3366FF"/>
      </colorScale>
    </cfRule>
    <cfRule type="colorScale" priority="268">
      <colorScale>
        <cfvo type="min"/>
        <cfvo type="percentile" val="25"/>
        <cfvo type="max"/>
        <color rgb="FFFF0000"/>
        <color rgb="FF008000"/>
        <color rgb="FF0000FF"/>
      </colorScale>
    </cfRule>
    <cfRule type="colorScale" priority="269">
      <colorScale>
        <cfvo type="min"/>
        <cfvo type="percentile" val="25"/>
        <cfvo type="max"/>
        <color rgb="FFF8696B"/>
        <color rgb="FFFFEB84"/>
        <color rgb="FF63BE7B"/>
      </colorScale>
    </cfRule>
    <cfRule type="colorScale" priority="270">
      <colorScale>
        <cfvo type="min"/>
        <cfvo type="percentile" val="50"/>
        <cfvo type="max"/>
        <color rgb="FFFF0000"/>
        <color rgb="FFFFEB84"/>
        <color rgb="FF008000"/>
      </colorScale>
    </cfRule>
    <cfRule type="colorScale" priority="271">
      <colorScale>
        <cfvo type="min"/>
        <cfvo type="percentile" val="50"/>
        <cfvo type="max"/>
        <color rgb="FFFF0000"/>
        <color rgb="FFFFEB84"/>
        <color rgb="FF63BE7B"/>
      </colorScale>
    </cfRule>
    <cfRule type="colorScale" priority="272">
      <colorScale>
        <cfvo type="min"/>
        <cfvo type="max"/>
        <color rgb="FFFF0000"/>
        <color rgb="FF108080"/>
      </colorScale>
    </cfRule>
    <cfRule type="colorScale" priority="273">
      <colorScale>
        <cfvo type="min"/>
        <cfvo type="percentile" val="70"/>
        <cfvo type="max"/>
        <color rgb="FFFF0000"/>
        <color rgb="FF008000"/>
        <color rgb="FF0000FF"/>
      </colorScale>
    </cfRule>
    <cfRule type="colorScale" priority="274">
      <colorScale>
        <cfvo type="min"/>
        <cfvo type="percentile" val="30"/>
        <cfvo type="max"/>
        <color rgb="FFFF0000"/>
        <color rgb="FF008000"/>
        <color rgb="FF0000FF"/>
      </colorScale>
    </cfRule>
    <cfRule type="colorScale" priority="275">
      <colorScale>
        <cfvo type="min"/>
        <cfvo type="max"/>
        <color rgb="FFFF0000"/>
        <color rgb="FF0000FF"/>
      </colorScale>
    </cfRule>
    <cfRule type="colorScale" priority="276">
      <colorScale>
        <cfvo type="min"/>
        <cfvo type="percentile" val="50"/>
        <cfvo type="max"/>
        <color rgb="FFFF0000"/>
        <color rgb="FF008000"/>
        <color rgb="FF0000FF"/>
      </colorScale>
    </cfRule>
    <cfRule type="colorScale" priority="277">
      <colorScale>
        <cfvo type="min"/>
        <cfvo type="percentile" val="25"/>
        <cfvo type="max"/>
        <color rgb="FFFF0000"/>
        <color rgb="FFFFEB84"/>
        <color rgb="FF63BE7B"/>
      </colorScale>
    </cfRule>
    <cfRule type="colorScale" priority="278">
      <colorScale>
        <cfvo type="min"/>
        <cfvo type="percentile" val="25"/>
        <cfvo type="max"/>
        <color rgb="FFFF7128"/>
        <color rgb="FFFFEB84"/>
        <color rgb="FF008000"/>
      </colorScale>
    </cfRule>
    <cfRule type="colorScale" priority="279">
      <colorScale>
        <cfvo type="min"/>
        <cfvo type="percentile" val="25"/>
        <cfvo type="max"/>
        <color rgb="FFFF7128"/>
        <color rgb="FFFFEB84"/>
        <color rgb="FF008000"/>
      </colorScale>
    </cfRule>
    <cfRule type="colorScale" priority="280">
      <colorScale>
        <cfvo type="min"/>
        <cfvo type="percentile" val="30"/>
        <cfvo type="max"/>
        <color theme="9" tint="0.39997558519241921"/>
        <color rgb="FFFFEB84"/>
        <color rgb="FF63BE7B"/>
      </colorScale>
    </cfRule>
    <cfRule type="colorScale" priority="281">
      <colorScale>
        <cfvo type="min"/>
        <cfvo type="percentile" val="50"/>
        <cfvo type="max"/>
        <color theme="9" tint="0.59999389629810485"/>
        <color rgb="FFFFEB84"/>
        <color rgb="FF63BE7B"/>
      </colorScale>
    </cfRule>
    <cfRule type="colorScale" priority="282">
      <colorScale>
        <cfvo type="min"/>
        <cfvo type="percentile" val="30"/>
        <cfvo type="max"/>
        <color rgb="FFFF7128"/>
        <color rgb="FFFFEB84"/>
        <color rgb="FF63BE7B"/>
      </colorScale>
    </cfRule>
    <cfRule type="colorScale" priority="283">
      <colorScale>
        <cfvo type="min"/>
        <cfvo type="percentile" val="40"/>
        <cfvo type="max"/>
        <color rgb="FFFF7128"/>
        <color rgb="FFFFEB84"/>
        <color rgb="FF63BE7B"/>
      </colorScale>
    </cfRule>
    <cfRule type="colorScale" priority="284">
      <colorScale>
        <cfvo type="min"/>
        <cfvo type="percentile" val="50"/>
        <cfvo type="max"/>
        <color rgb="FFFF7128"/>
        <color rgb="FFFFEB84"/>
        <color rgb="FF63BE7B"/>
      </colorScale>
    </cfRule>
    <cfRule type="colorScale" priority="285">
      <colorScale>
        <cfvo type="min"/>
        <cfvo type="max"/>
        <color rgb="FFFFEF9C"/>
        <color rgb="FF63BE7B"/>
      </colorScale>
    </cfRule>
    <cfRule type="colorScale" priority="286">
      <colorScale>
        <cfvo type="min"/>
        <cfvo type="percentile" val="50"/>
        <cfvo type="max"/>
        <color rgb="FFF8696B"/>
        <color rgb="FFFCFCFF"/>
        <color rgb="FF63BE7B"/>
      </colorScale>
    </cfRule>
  </conditionalFormatting>
  <conditionalFormatting sqref="D13:P13 D14">
    <cfRule type="colorScale" priority="261">
      <colorScale>
        <cfvo type="min"/>
        <cfvo type="percentile" val="50"/>
        <cfvo type="max"/>
        <color theme="0"/>
        <color rgb="FF0000FF"/>
        <color rgb="FF63BE7B"/>
      </colorScale>
    </cfRule>
    <cfRule type="colorScale" priority="262">
      <colorScale>
        <cfvo type="min"/>
        <cfvo type="percentile" val="50"/>
        <cfvo type="max"/>
        <color theme="0" tint="-0.34998626667073579"/>
        <color rgb="FF0000FF"/>
        <color rgb="FF63BE7B"/>
      </colorScale>
    </cfRule>
    <cfRule type="colorScale" priority="263">
      <colorScale>
        <cfvo type="min"/>
        <cfvo type="percentile" val="50"/>
        <cfvo type="max"/>
        <color rgb="FFA39B71"/>
        <color rgb="FF0000FF"/>
        <color rgb="FF63BE7B"/>
      </colorScale>
    </cfRule>
    <cfRule type="colorScale" priority="264">
      <colorScale>
        <cfvo type="min"/>
        <cfvo type="percentile" val="50"/>
        <cfvo type="max"/>
        <color rgb="FFFF0000"/>
        <color rgb="FF3366FF"/>
        <color rgb="FF63BE7B"/>
      </colorScale>
    </cfRule>
    <cfRule type="colorScale" priority="265">
      <colorScale>
        <cfvo type="min"/>
        <cfvo type="percentile" val="50"/>
        <cfvo type="max"/>
        <color rgb="FF63BE7B"/>
        <color rgb="FFFFEB84"/>
        <color rgb="FFF8696B"/>
      </colorScale>
    </cfRule>
  </conditionalFormatting>
  <conditionalFormatting sqref="D15:P15">
    <cfRule type="colorScale" priority="210">
      <colorScale>
        <cfvo type="min"/>
        <cfvo type="percentile" val="50"/>
        <cfvo type="percentile" val="80"/>
        <color rgb="FFFF0000"/>
        <color rgb="FF0000FF"/>
        <color rgb="FF63BE7B"/>
      </colorScale>
    </cfRule>
    <cfRule type="colorScale" priority="211">
      <colorScale>
        <cfvo type="min"/>
        <cfvo type="percentile" val="50"/>
        <cfvo type="percentile" val="75"/>
        <color rgb="FFFF0000"/>
        <color rgb="FF0000FF"/>
        <color rgb="FF63BE7B"/>
      </colorScale>
    </cfRule>
    <cfRule type="colorScale" priority="212">
      <colorScale>
        <cfvo type="min"/>
        <cfvo type="percentile" val="50"/>
        <cfvo type="percentile" val="90"/>
        <color rgb="FFFF0000"/>
        <color rgb="FF0000FF"/>
        <color rgb="FF63BE7B"/>
      </colorScale>
    </cfRule>
    <cfRule type="colorScale" priority="213">
      <colorScale>
        <cfvo type="min"/>
        <cfvo type="percent" val="50"/>
        <cfvo type="percent" val="100"/>
        <color rgb="FFFF0000"/>
        <color rgb="FF0000FF"/>
        <color rgb="FF63BE7B"/>
      </colorScale>
    </cfRule>
    <cfRule type="colorScale" priority="215">
      <colorScale>
        <cfvo type="min"/>
        <cfvo type="percent" val="50"/>
        <cfvo type="percent" val="100"/>
        <color rgb="FFFF0000"/>
        <color rgb="FF0000FF"/>
        <color rgb="FF63BE7B"/>
      </colorScale>
    </cfRule>
    <cfRule type="colorScale" priority="216">
      <colorScale>
        <cfvo type="min"/>
        <cfvo type="percentile" val="50"/>
        <cfvo type="percent" val="100"/>
        <color rgb="FFFF0000"/>
        <color rgb="FF0000FF"/>
        <color rgb="FF63BE7B"/>
      </colorScale>
    </cfRule>
    <cfRule type="colorScale" priority="240">
      <colorScale>
        <cfvo type="min"/>
        <cfvo type="percentile" val="50"/>
        <cfvo type="max"/>
        <color rgb="FFFF0000"/>
        <color rgb="FF3366FF"/>
        <color rgb="FF008000"/>
      </colorScale>
    </cfRule>
    <cfRule type="colorScale" priority="241">
      <colorScale>
        <cfvo type="min"/>
        <cfvo type="percentile" val="50"/>
        <cfvo type="max"/>
        <color rgb="FFFF0000"/>
        <color rgb="FF008000"/>
        <color rgb="FF3366FF"/>
      </colorScale>
    </cfRule>
    <cfRule type="colorScale" priority="242">
      <colorScale>
        <cfvo type="min"/>
        <cfvo type="percentile" val="25"/>
        <cfvo type="max"/>
        <color rgb="FFFF0000"/>
        <color rgb="FF008000"/>
        <color rgb="FF0000FF"/>
      </colorScale>
    </cfRule>
    <cfRule type="colorScale" priority="243">
      <colorScale>
        <cfvo type="min"/>
        <cfvo type="percentile" val="25"/>
        <cfvo type="max"/>
        <color rgb="FFF8696B"/>
        <color rgb="FFFFEB84"/>
        <color rgb="FF63BE7B"/>
      </colorScale>
    </cfRule>
    <cfRule type="colorScale" priority="244">
      <colorScale>
        <cfvo type="min"/>
        <cfvo type="percentile" val="50"/>
        <cfvo type="max"/>
        <color rgb="FFFF0000"/>
        <color rgb="FFFFEB84"/>
        <color rgb="FF008000"/>
      </colorScale>
    </cfRule>
    <cfRule type="colorScale" priority="245">
      <colorScale>
        <cfvo type="min"/>
        <cfvo type="percentile" val="50"/>
        <cfvo type="max"/>
        <color rgb="FFFF0000"/>
        <color rgb="FFFFEB84"/>
        <color rgb="FF63BE7B"/>
      </colorScale>
    </cfRule>
    <cfRule type="colorScale" priority="246">
      <colorScale>
        <cfvo type="min"/>
        <cfvo type="max"/>
        <color rgb="FFFF0000"/>
        <color rgb="FF108080"/>
      </colorScale>
    </cfRule>
    <cfRule type="colorScale" priority="247">
      <colorScale>
        <cfvo type="min"/>
        <cfvo type="percentile" val="70"/>
        <cfvo type="max"/>
        <color rgb="FFFF0000"/>
        <color rgb="FF008000"/>
        <color rgb="FF0000FF"/>
      </colorScale>
    </cfRule>
    <cfRule type="colorScale" priority="248">
      <colorScale>
        <cfvo type="min"/>
        <cfvo type="percentile" val="30"/>
        <cfvo type="max"/>
        <color rgb="FFFF0000"/>
        <color rgb="FF008000"/>
        <color rgb="FF0000FF"/>
      </colorScale>
    </cfRule>
    <cfRule type="colorScale" priority="249">
      <colorScale>
        <cfvo type="min"/>
        <cfvo type="max"/>
        <color rgb="FFFF0000"/>
        <color rgb="FF0000FF"/>
      </colorScale>
    </cfRule>
    <cfRule type="colorScale" priority="250">
      <colorScale>
        <cfvo type="min"/>
        <cfvo type="percentile" val="50"/>
        <cfvo type="max"/>
        <color rgb="FFFF0000"/>
        <color rgb="FF008000"/>
        <color rgb="FF0000FF"/>
      </colorScale>
    </cfRule>
    <cfRule type="colorScale" priority="251">
      <colorScale>
        <cfvo type="min"/>
        <cfvo type="percentile" val="25"/>
        <cfvo type="max"/>
        <color rgb="FFFF0000"/>
        <color rgb="FFFFEB84"/>
        <color rgb="FF63BE7B"/>
      </colorScale>
    </cfRule>
    <cfRule type="colorScale" priority="252">
      <colorScale>
        <cfvo type="min"/>
        <cfvo type="percentile" val="25"/>
        <cfvo type="max"/>
        <color rgb="FFFF7128"/>
        <color rgb="FFFFEB84"/>
        <color rgb="FF008000"/>
      </colorScale>
    </cfRule>
    <cfRule type="colorScale" priority="253">
      <colorScale>
        <cfvo type="min"/>
        <cfvo type="percentile" val="25"/>
        <cfvo type="max"/>
        <color rgb="FFFF7128"/>
        <color rgb="FFFFEB84"/>
        <color rgb="FF008000"/>
      </colorScale>
    </cfRule>
    <cfRule type="colorScale" priority="254">
      <colorScale>
        <cfvo type="min"/>
        <cfvo type="percentile" val="30"/>
        <cfvo type="max"/>
        <color theme="9" tint="0.39997558519241921"/>
        <color rgb="FFFFEB84"/>
        <color rgb="FF63BE7B"/>
      </colorScale>
    </cfRule>
    <cfRule type="colorScale" priority="255">
      <colorScale>
        <cfvo type="min"/>
        <cfvo type="percentile" val="50"/>
        <cfvo type="max"/>
        <color theme="9" tint="0.59999389629810485"/>
        <color rgb="FFFFEB84"/>
        <color rgb="FF63BE7B"/>
      </colorScale>
    </cfRule>
    <cfRule type="colorScale" priority="256">
      <colorScale>
        <cfvo type="min"/>
        <cfvo type="percentile" val="30"/>
        <cfvo type="max"/>
        <color rgb="FFFF7128"/>
        <color rgb="FFFFEB84"/>
        <color rgb="FF63BE7B"/>
      </colorScale>
    </cfRule>
    <cfRule type="colorScale" priority="257">
      <colorScale>
        <cfvo type="min"/>
        <cfvo type="percentile" val="40"/>
        <cfvo type="max"/>
        <color rgb="FFFF7128"/>
        <color rgb="FFFFEB84"/>
        <color rgb="FF63BE7B"/>
      </colorScale>
    </cfRule>
    <cfRule type="colorScale" priority="258">
      <colorScale>
        <cfvo type="min"/>
        <cfvo type="percentile" val="50"/>
        <cfvo type="max"/>
        <color rgb="FFFF7128"/>
        <color rgb="FFFFEB84"/>
        <color rgb="FF63BE7B"/>
      </colorScale>
    </cfRule>
    <cfRule type="colorScale" priority="259">
      <colorScale>
        <cfvo type="min"/>
        <cfvo type="max"/>
        <color rgb="FFFFEF9C"/>
        <color rgb="FF63BE7B"/>
      </colorScale>
    </cfRule>
    <cfRule type="colorScale" priority="260">
      <colorScale>
        <cfvo type="min"/>
        <cfvo type="percentile" val="50"/>
        <cfvo type="max"/>
        <color rgb="FFF8696B"/>
        <color rgb="FFFCFCFF"/>
        <color rgb="FF63BE7B"/>
      </colorScale>
    </cfRule>
  </conditionalFormatting>
  <conditionalFormatting sqref="L15:P15">
    <cfRule type="colorScale" priority="219">
      <colorScale>
        <cfvo type="min"/>
        <cfvo type="percentile" val="50"/>
        <cfvo type="max"/>
        <color rgb="FFFF0000"/>
        <color rgb="FF3366FF"/>
        <color rgb="FF008000"/>
      </colorScale>
    </cfRule>
    <cfRule type="colorScale" priority="220">
      <colorScale>
        <cfvo type="min"/>
        <cfvo type="percentile" val="50"/>
        <cfvo type="max"/>
        <color rgb="FFFF0000"/>
        <color rgb="FF008000"/>
        <color rgb="FF3366FF"/>
      </colorScale>
    </cfRule>
    <cfRule type="colorScale" priority="221">
      <colorScale>
        <cfvo type="min"/>
        <cfvo type="percentile" val="25"/>
        <cfvo type="max"/>
        <color rgb="FFFF0000"/>
        <color rgb="FF008000"/>
        <color rgb="FF0000FF"/>
      </colorScale>
    </cfRule>
    <cfRule type="colorScale" priority="222">
      <colorScale>
        <cfvo type="min"/>
        <cfvo type="percentile" val="25"/>
        <cfvo type="max"/>
        <color rgb="FFF8696B"/>
        <color rgb="FFFFEB84"/>
        <color rgb="FF63BE7B"/>
      </colorScale>
    </cfRule>
    <cfRule type="colorScale" priority="223">
      <colorScale>
        <cfvo type="min"/>
        <cfvo type="percentile" val="50"/>
        <cfvo type="max"/>
        <color rgb="FFFF0000"/>
        <color rgb="FFFFEB84"/>
        <color rgb="FF008000"/>
      </colorScale>
    </cfRule>
    <cfRule type="colorScale" priority="224">
      <colorScale>
        <cfvo type="min"/>
        <cfvo type="percentile" val="50"/>
        <cfvo type="max"/>
        <color rgb="FFFF0000"/>
        <color rgb="FFFFEB84"/>
        <color rgb="FF63BE7B"/>
      </colorScale>
    </cfRule>
    <cfRule type="colorScale" priority="225">
      <colorScale>
        <cfvo type="min"/>
        <cfvo type="max"/>
        <color rgb="FFFF0000"/>
        <color rgb="FF108080"/>
      </colorScale>
    </cfRule>
    <cfRule type="colorScale" priority="226">
      <colorScale>
        <cfvo type="min"/>
        <cfvo type="percentile" val="70"/>
        <cfvo type="max"/>
        <color rgb="FFFF0000"/>
        <color rgb="FF008000"/>
        <color rgb="FF0000FF"/>
      </colorScale>
    </cfRule>
    <cfRule type="colorScale" priority="227">
      <colorScale>
        <cfvo type="min"/>
        <cfvo type="percentile" val="30"/>
        <cfvo type="max"/>
        <color rgb="FFFF0000"/>
        <color rgb="FF008000"/>
        <color rgb="FF0000FF"/>
      </colorScale>
    </cfRule>
    <cfRule type="colorScale" priority="228">
      <colorScale>
        <cfvo type="min"/>
        <cfvo type="max"/>
        <color rgb="FFFF0000"/>
        <color rgb="FF0000FF"/>
      </colorScale>
    </cfRule>
    <cfRule type="colorScale" priority="229">
      <colorScale>
        <cfvo type="min"/>
        <cfvo type="percentile" val="50"/>
        <cfvo type="max"/>
        <color rgb="FFFF0000"/>
        <color rgb="FF008000"/>
        <color rgb="FF0000FF"/>
      </colorScale>
    </cfRule>
    <cfRule type="colorScale" priority="230">
      <colorScale>
        <cfvo type="min"/>
        <cfvo type="percentile" val="25"/>
        <cfvo type="max"/>
        <color rgb="FFFF0000"/>
        <color rgb="FFFFEB84"/>
        <color rgb="FF63BE7B"/>
      </colorScale>
    </cfRule>
    <cfRule type="colorScale" priority="231">
      <colorScale>
        <cfvo type="min"/>
        <cfvo type="percentile" val="25"/>
        <cfvo type="max"/>
        <color rgb="FFFF7128"/>
        <color rgb="FFFFEB84"/>
        <color rgb="FF008000"/>
      </colorScale>
    </cfRule>
    <cfRule type="colorScale" priority="232">
      <colorScale>
        <cfvo type="min"/>
        <cfvo type="percentile" val="25"/>
        <cfvo type="max"/>
        <color rgb="FFFF7128"/>
        <color rgb="FFFFEB84"/>
        <color rgb="FF008000"/>
      </colorScale>
    </cfRule>
    <cfRule type="colorScale" priority="233">
      <colorScale>
        <cfvo type="min"/>
        <cfvo type="percentile" val="30"/>
        <cfvo type="max"/>
        <color theme="9" tint="0.39997558519241921"/>
        <color rgb="FFFFEB84"/>
        <color rgb="FF63BE7B"/>
      </colorScale>
    </cfRule>
    <cfRule type="colorScale" priority="234">
      <colorScale>
        <cfvo type="min"/>
        <cfvo type="percentile" val="50"/>
        <cfvo type="max"/>
        <color theme="9" tint="0.59999389629810485"/>
        <color rgb="FFFFEB84"/>
        <color rgb="FF63BE7B"/>
      </colorScale>
    </cfRule>
    <cfRule type="colorScale" priority="235">
      <colorScale>
        <cfvo type="min"/>
        <cfvo type="percentile" val="30"/>
        <cfvo type="max"/>
        <color rgb="FFFF7128"/>
        <color rgb="FFFFEB84"/>
        <color rgb="FF63BE7B"/>
      </colorScale>
    </cfRule>
    <cfRule type="colorScale" priority="236">
      <colorScale>
        <cfvo type="min"/>
        <cfvo type="percentile" val="40"/>
        <cfvo type="max"/>
        <color rgb="FFFF7128"/>
        <color rgb="FFFFEB84"/>
        <color rgb="FF63BE7B"/>
      </colorScale>
    </cfRule>
    <cfRule type="colorScale" priority="237">
      <colorScale>
        <cfvo type="min"/>
        <cfvo type="percentile" val="50"/>
        <cfvo type="max"/>
        <color rgb="FFFF7128"/>
        <color rgb="FFFFEB84"/>
        <color rgb="FF63BE7B"/>
      </colorScale>
    </cfRule>
    <cfRule type="colorScale" priority="238">
      <colorScale>
        <cfvo type="min"/>
        <cfvo type="max"/>
        <color rgb="FFFFEF9C"/>
        <color rgb="FF63BE7B"/>
      </colorScale>
    </cfRule>
    <cfRule type="colorScale" priority="239">
      <colorScale>
        <cfvo type="min"/>
        <cfvo type="percentile" val="50"/>
        <cfvo type="max"/>
        <color rgb="FFF8696B"/>
        <color rgb="FFFCFCFF"/>
        <color rgb="FF63BE7B"/>
      </colorScale>
    </cfRule>
  </conditionalFormatting>
  <conditionalFormatting sqref="D15:P15">
    <cfRule type="colorScale" priority="217">
      <colorScale>
        <cfvo type="min"/>
        <cfvo type="percentile" val="50"/>
        <cfvo type="max"/>
        <color rgb="FFFF0000"/>
        <color rgb="FF3366FF"/>
        <color rgb="FF63BE7B"/>
      </colorScale>
    </cfRule>
    <cfRule type="colorScale" priority="218">
      <colorScale>
        <cfvo type="min"/>
        <cfvo type="percentile" val="50"/>
        <cfvo type="max"/>
        <color rgb="FF63BE7B"/>
        <color rgb="FFFFEB84"/>
        <color rgb="FFF8696B"/>
      </colorScale>
    </cfRule>
  </conditionalFormatting>
  <conditionalFormatting sqref="S10:V10">
    <cfRule type="containsText" dxfId="10" priority="205" operator="containsText" text="nicht gewährt">
      <formula>NOT(ISERROR(SEARCH("nicht gewährt",S10)))</formula>
    </cfRule>
    <cfRule type="containsText" dxfId="9" priority="206" operator="containsText" text="nicht gewäht">
      <formula>NOT(ISERROR(SEARCH("nicht gewäht",S10)))</formula>
    </cfRule>
    <cfRule type="containsText" dxfId="8" priority="208" operator="containsText" text="nicht gewährt">
      <formula>NOT(ISERROR(SEARCH("nicht gewährt",S10)))</formula>
    </cfRule>
    <cfRule type="colorScale" priority="209">
      <colorScale>
        <cfvo type="min"/>
        <cfvo type="max"/>
        <color rgb="FF008000"/>
        <color rgb="FFFF0000"/>
      </colorScale>
    </cfRule>
  </conditionalFormatting>
  <conditionalFormatting sqref="S11:V11">
    <cfRule type="containsText" dxfId="7" priority="202" operator="containsText" text="Maximierung beachten">
      <formula>NOT(ISERROR(SEARCH("Maximierung beachten",S11)))</formula>
    </cfRule>
    <cfRule type="containsText" dxfId="6" priority="203" operator="containsText" text="Umsatzprüfung nicht OK">
      <formula>NOT(ISERROR(SEARCH("Umsatzprüfung nicht OK",S11)))</formula>
    </cfRule>
    <cfRule type="colorScale" priority="204">
      <colorScale>
        <cfvo type="min"/>
        <cfvo type="percentile" val="50"/>
        <cfvo type="max"/>
        <color rgb="FF63BE7B"/>
        <color rgb="FFFFEB84"/>
        <color rgb="FFF8696B"/>
      </colorScale>
    </cfRule>
  </conditionalFormatting>
  <conditionalFormatting sqref="Q13">
    <cfRule type="colorScale" priority="158">
      <colorScale>
        <cfvo type="min"/>
        <cfvo type="percentile" val="50"/>
        <cfvo type="max"/>
        <color rgb="FFFF0000"/>
        <color rgb="FF3366FF"/>
        <color rgb="FF008000"/>
      </colorScale>
    </cfRule>
    <cfRule type="colorScale" priority="159">
      <colorScale>
        <cfvo type="min"/>
        <cfvo type="percentile" val="50"/>
        <cfvo type="max"/>
        <color rgb="FFFF0000"/>
        <color rgb="FF008000"/>
        <color rgb="FF3366FF"/>
      </colorScale>
    </cfRule>
    <cfRule type="colorScale" priority="160">
      <colorScale>
        <cfvo type="min"/>
        <cfvo type="percentile" val="25"/>
        <cfvo type="max"/>
        <color rgb="FFFF0000"/>
        <color rgb="FF008000"/>
        <color rgb="FF0000FF"/>
      </colorScale>
    </cfRule>
    <cfRule type="colorScale" priority="161">
      <colorScale>
        <cfvo type="min"/>
        <cfvo type="percentile" val="25"/>
        <cfvo type="max"/>
        <color rgb="FFF8696B"/>
        <color rgb="FFFFEB84"/>
        <color rgb="FF63BE7B"/>
      </colorScale>
    </cfRule>
    <cfRule type="colorScale" priority="162">
      <colorScale>
        <cfvo type="min"/>
        <cfvo type="percentile" val="50"/>
        <cfvo type="max"/>
        <color rgb="FFFF0000"/>
        <color rgb="FFFFEB84"/>
        <color rgb="FF008000"/>
      </colorScale>
    </cfRule>
    <cfRule type="colorScale" priority="163">
      <colorScale>
        <cfvo type="min"/>
        <cfvo type="percentile" val="50"/>
        <cfvo type="max"/>
        <color rgb="FFFF0000"/>
        <color rgb="FFFFEB84"/>
        <color rgb="FF63BE7B"/>
      </colorScale>
    </cfRule>
    <cfRule type="colorScale" priority="164">
      <colorScale>
        <cfvo type="min"/>
        <cfvo type="max"/>
        <color rgb="FFFF0000"/>
        <color rgb="FF108080"/>
      </colorScale>
    </cfRule>
    <cfRule type="colorScale" priority="165">
      <colorScale>
        <cfvo type="min"/>
        <cfvo type="percentile" val="70"/>
        <cfvo type="max"/>
        <color rgb="FFFF0000"/>
        <color rgb="FF008000"/>
        <color rgb="FF0000FF"/>
      </colorScale>
    </cfRule>
    <cfRule type="colorScale" priority="166">
      <colorScale>
        <cfvo type="min"/>
        <cfvo type="percentile" val="30"/>
        <cfvo type="max"/>
        <color rgb="FFFF0000"/>
        <color rgb="FF008000"/>
        <color rgb="FF0000FF"/>
      </colorScale>
    </cfRule>
    <cfRule type="colorScale" priority="167">
      <colorScale>
        <cfvo type="min"/>
        <cfvo type="max"/>
        <color rgb="FFFF0000"/>
        <color rgb="FF0000FF"/>
      </colorScale>
    </cfRule>
    <cfRule type="colorScale" priority="168">
      <colorScale>
        <cfvo type="min"/>
        <cfvo type="percentile" val="50"/>
        <cfvo type="max"/>
        <color rgb="FFFF0000"/>
        <color rgb="FF008000"/>
        <color rgb="FF0000FF"/>
      </colorScale>
    </cfRule>
    <cfRule type="colorScale" priority="169">
      <colorScale>
        <cfvo type="min"/>
        <cfvo type="percentile" val="25"/>
        <cfvo type="max"/>
        <color rgb="FFFF0000"/>
        <color rgb="FFFFEB84"/>
        <color rgb="FF63BE7B"/>
      </colorScale>
    </cfRule>
    <cfRule type="colorScale" priority="170">
      <colorScale>
        <cfvo type="min"/>
        <cfvo type="percentile" val="25"/>
        <cfvo type="max"/>
        <color rgb="FFFF7128"/>
        <color rgb="FFFFEB84"/>
        <color rgb="FF008000"/>
      </colorScale>
    </cfRule>
    <cfRule type="colorScale" priority="171">
      <colorScale>
        <cfvo type="min"/>
        <cfvo type="percentile" val="25"/>
        <cfvo type="max"/>
        <color rgb="FFFF7128"/>
        <color rgb="FFFFEB84"/>
        <color rgb="FF008000"/>
      </colorScale>
    </cfRule>
    <cfRule type="colorScale" priority="172">
      <colorScale>
        <cfvo type="min"/>
        <cfvo type="percentile" val="30"/>
        <cfvo type="max"/>
        <color theme="9" tint="0.39997558519241921"/>
        <color rgb="FFFFEB84"/>
        <color rgb="FF63BE7B"/>
      </colorScale>
    </cfRule>
    <cfRule type="colorScale" priority="173">
      <colorScale>
        <cfvo type="min"/>
        <cfvo type="percentile" val="50"/>
        <cfvo type="max"/>
        <color theme="9" tint="0.59999389629810485"/>
        <color rgb="FFFFEB84"/>
        <color rgb="FF63BE7B"/>
      </colorScale>
    </cfRule>
    <cfRule type="colorScale" priority="174">
      <colorScale>
        <cfvo type="min"/>
        <cfvo type="percentile" val="30"/>
        <cfvo type="max"/>
        <color rgb="FFFF7128"/>
        <color rgb="FFFFEB84"/>
        <color rgb="FF63BE7B"/>
      </colorScale>
    </cfRule>
    <cfRule type="colorScale" priority="175">
      <colorScale>
        <cfvo type="min"/>
        <cfvo type="percentile" val="40"/>
        <cfvo type="max"/>
        <color rgb="FFFF7128"/>
        <color rgb="FFFFEB84"/>
        <color rgb="FF63BE7B"/>
      </colorScale>
    </cfRule>
    <cfRule type="colorScale" priority="176">
      <colorScale>
        <cfvo type="min"/>
        <cfvo type="percentile" val="50"/>
        <cfvo type="max"/>
        <color rgb="FFFF7128"/>
        <color rgb="FFFFEB84"/>
        <color rgb="FF63BE7B"/>
      </colorScale>
    </cfRule>
    <cfRule type="colorScale" priority="177">
      <colorScale>
        <cfvo type="min"/>
        <cfvo type="max"/>
        <color rgb="FFFFEF9C"/>
        <color rgb="FF63BE7B"/>
      </colorScale>
    </cfRule>
    <cfRule type="colorScale" priority="178">
      <colorScale>
        <cfvo type="min"/>
        <cfvo type="percentile" val="50"/>
        <cfvo type="max"/>
        <color rgb="FFF8696B"/>
        <color rgb="FFFCFCFF"/>
        <color rgb="FF63BE7B"/>
      </colorScale>
    </cfRule>
  </conditionalFormatting>
  <conditionalFormatting sqref="Q13">
    <cfRule type="colorScale" priority="153">
      <colorScale>
        <cfvo type="min"/>
        <cfvo type="percentile" val="50"/>
        <cfvo type="max"/>
        <color theme="0"/>
        <color rgb="FF0000FF"/>
        <color rgb="FF63BE7B"/>
      </colorScale>
    </cfRule>
    <cfRule type="colorScale" priority="154">
      <colorScale>
        <cfvo type="min"/>
        <cfvo type="percentile" val="50"/>
        <cfvo type="max"/>
        <color theme="0" tint="-0.34998626667073579"/>
        <color rgb="FF0000FF"/>
        <color rgb="FF63BE7B"/>
      </colorScale>
    </cfRule>
    <cfRule type="colorScale" priority="155">
      <colorScale>
        <cfvo type="min"/>
        <cfvo type="percentile" val="50"/>
        <cfvo type="max"/>
        <color rgb="FFA39B71"/>
        <color rgb="FF0000FF"/>
        <color rgb="FF63BE7B"/>
      </colorScale>
    </cfRule>
    <cfRule type="colorScale" priority="156">
      <colorScale>
        <cfvo type="min"/>
        <cfvo type="percentile" val="50"/>
        <cfvo type="max"/>
        <color rgb="FFFF0000"/>
        <color rgb="FF3366FF"/>
        <color rgb="FF63BE7B"/>
      </colorScale>
    </cfRule>
    <cfRule type="colorScale" priority="157">
      <colorScale>
        <cfvo type="min"/>
        <cfvo type="percentile" val="50"/>
        <cfvo type="max"/>
        <color rgb="FF63BE7B"/>
        <color rgb="FFFFEB84"/>
        <color rgb="FFF8696B"/>
      </colorScale>
    </cfRule>
  </conditionalFormatting>
  <conditionalFormatting sqref="Q15">
    <cfRule type="colorScale" priority="103">
      <colorScale>
        <cfvo type="min"/>
        <cfvo type="percentile" val="50"/>
        <cfvo type="percentile" val="80"/>
        <color rgb="FFFF0000"/>
        <color rgb="FF0000FF"/>
        <color rgb="FF63BE7B"/>
      </colorScale>
    </cfRule>
    <cfRule type="colorScale" priority="104">
      <colorScale>
        <cfvo type="min"/>
        <cfvo type="percentile" val="50"/>
        <cfvo type="percentile" val="75"/>
        <color rgb="FFFF0000"/>
        <color rgb="FF0000FF"/>
        <color rgb="FF63BE7B"/>
      </colorScale>
    </cfRule>
    <cfRule type="colorScale" priority="105">
      <colorScale>
        <cfvo type="min"/>
        <cfvo type="percentile" val="50"/>
        <cfvo type="percentile" val="90"/>
        <color rgb="FFFF0000"/>
        <color rgb="FF0000FF"/>
        <color rgb="FF63BE7B"/>
      </colorScale>
    </cfRule>
    <cfRule type="colorScale" priority="106">
      <colorScale>
        <cfvo type="min"/>
        <cfvo type="percent" val="50"/>
        <cfvo type="percent" val="100"/>
        <color rgb="FFFF0000"/>
        <color rgb="FF0000FF"/>
        <color rgb="FF63BE7B"/>
      </colorScale>
    </cfRule>
    <cfRule type="colorScale" priority="107">
      <colorScale>
        <cfvo type="min"/>
        <cfvo type="percent" val="50"/>
        <cfvo type="percent" val="100"/>
        <color rgb="FFFF0000"/>
        <color rgb="FF0000FF"/>
        <color rgb="FF63BE7B"/>
      </colorScale>
    </cfRule>
    <cfRule type="colorScale" priority="108">
      <colorScale>
        <cfvo type="min"/>
        <cfvo type="percentile" val="50"/>
        <cfvo type="percent" val="100"/>
        <color rgb="FFFF0000"/>
        <color rgb="FF0000FF"/>
        <color rgb="FF63BE7B"/>
      </colorScale>
    </cfRule>
    <cfRule type="colorScale" priority="132">
      <colorScale>
        <cfvo type="min"/>
        <cfvo type="percentile" val="50"/>
        <cfvo type="max"/>
        <color rgb="FFFF0000"/>
        <color rgb="FF3366FF"/>
        <color rgb="FF008000"/>
      </colorScale>
    </cfRule>
    <cfRule type="colorScale" priority="133">
      <colorScale>
        <cfvo type="min"/>
        <cfvo type="percentile" val="50"/>
        <cfvo type="max"/>
        <color rgb="FFFF0000"/>
        <color rgb="FF008000"/>
        <color rgb="FF3366FF"/>
      </colorScale>
    </cfRule>
    <cfRule type="colorScale" priority="134">
      <colorScale>
        <cfvo type="min"/>
        <cfvo type="percentile" val="25"/>
        <cfvo type="max"/>
        <color rgb="FFFF0000"/>
        <color rgb="FF008000"/>
        <color rgb="FF0000FF"/>
      </colorScale>
    </cfRule>
    <cfRule type="colorScale" priority="135">
      <colorScale>
        <cfvo type="min"/>
        <cfvo type="percentile" val="25"/>
        <cfvo type="max"/>
        <color rgb="FFF8696B"/>
        <color rgb="FFFFEB84"/>
        <color rgb="FF63BE7B"/>
      </colorScale>
    </cfRule>
    <cfRule type="colorScale" priority="136">
      <colorScale>
        <cfvo type="min"/>
        <cfvo type="percentile" val="50"/>
        <cfvo type="max"/>
        <color rgb="FFFF0000"/>
        <color rgb="FFFFEB84"/>
        <color rgb="FF008000"/>
      </colorScale>
    </cfRule>
    <cfRule type="colorScale" priority="137">
      <colorScale>
        <cfvo type="min"/>
        <cfvo type="percentile" val="50"/>
        <cfvo type="max"/>
        <color rgb="FFFF0000"/>
        <color rgb="FFFFEB84"/>
        <color rgb="FF63BE7B"/>
      </colorScale>
    </cfRule>
    <cfRule type="colorScale" priority="138">
      <colorScale>
        <cfvo type="min"/>
        <cfvo type="max"/>
        <color rgb="FFFF0000"/>
        <color rgb="FF108080"/>
      </colorScale>
    </cfRule>
    <cfRule type="colorScale" priority="139">
      <colorScale>
        <cfvo type="min"/>
        <cfvo type="percentile" val="70"/>
        <cfvo type="max"/>
        <color rgb="FFFF0000"/>
        <color rgb="FF008000"/>
        <color rgb="FF0000FF"/>
      </colorScale>
    </cfRule>
    <cfRule type="colorScale" priority="140">
      <colorScale>
        <cfvo type="min"/>
        <cfvo type="percentile" val="30"/>
        <cfvo type="max"/>
        <color rgb="FFFF0000"/>
        <color rgb="FF008000"/>
        <color rgb="FF0000FF"/>
      </colorScale>
    </cfRule>
    <cfRule type="colorScale" priority="141">
      <colorScale>
        <cfvo type="min"/>
        <cfvo type="max"/>
        <color rgb="FFFF0000"/>
        <color rgb="FF0000FF"/>
      </colorScale>
    </cfRule>
    <cfRule type="colorScale" priority="142">
      <colorScale>
        <cfvo type="min"/>
        <cfvo type="percentile" val="50"/>
        <cfvo type="max"/>
        <color rgb="FFFF0000"/>
        <color rgb="FF008000"/>
        <color rgb="FF0000FF"/>
      </colorScale>
    </cfRule>
    <cfRule type="colorScale" priority="143">
      <colorScale>
        <cfvo type="min"/>
        <cfvo type="percentile" val="25"/>
        <cfvo type="max"/>
        <color rgb="FFFF0000"/>
        <color rgb="FFFFEB84"/>
        <color rgb="FF63BE7B"/>
      </colorScale>
    </cfRule>
    <cfRule type="colorScale" priority="144">
      <colorScale>
        <cfvo type="min"/>
        <cfvo type="percentile" val="25"/>
        <cfvo type="max"/>
        <color rgb="FFFF7128"/>
        <color rgb="FFFFEB84"/>
        <color rgb="FF008000"/>
      </colorScale>
    </cfRule>
    <cfRule type="colorScale" priority="145">
      <colorScale>
        <cfvo type="min"/>
        <cfvo type="percentile" val="25"/>
        <cfvo type="max"/>
        <color rgb="FFFF7128"/>
        <color rgb="FFFFEB84"/>
        <color rgb="FF008000"/>
      </colorScale>
    </cfRule>
    <cfRule type="colorScale" priority="146">
      <colorScale>
        <cfvo type="min"/>
        <cfvo type="percentile" val="30"/>
        <cfvo type="max"/>
        <color theme="9" tint="0.39997558519241921"/>
        <color rgb="FFFFEB84"/>
        <color rgb="FF63BE7B"/>
      </colorScale>
    </cfRule>
    <cfRule type="colorScale" priority="147">
      <colorScale>
        <cfvo type="min"/>
        <cfvo type="percentile" val="50"/>
        <cfvo type="max"/>
        <color theme="9" tint="0.59999389629810485"/>
        <color rgb="FFFFEB84"/>
        <color rgb="FF63BE7B"/>
      </colorScale>
    </cfRule>
    <cfRule type="colorScale" priority="148">
      <colorScale>
        <cfvo type="min"/>
        <cfvo type="percentile" val="30"/>
        <cfvo type="max"/>
        <color rgb="FFFF7128"/>
        <color rgb="FFFFEB84"/>
        <color rgb="FF63BE7B"/>
      </colorScale>
    </cfRule>
    <cfRule type="colorScale" priority="149">
      <colorScale>
        <cfvo type="min"/>
        <cfvo type="percentile" val="40"/>
        <cfvo type="max"/>
        <color rgb="FFFF7128"/>
        <color rgb="FFFFEB84"/>
        <color rgb="FF63BE7B"/>
      </colorScale>
    </cfRule>
    <cfRule type="colorScale" priority="150">
      <colorScale>
        <cfvo type="min"/>
        <cfvo type="percentile" val="50"/>
        <cfvo type="max"/>
        <color rgb="FFFF7128"/>
        <color rgb="FFFFEB84"/>
        <color rgb="FF63BE7B"/>
      </colorScale>
    </cfRule>
    <cfRule type="colorScale" priority="151">
      <colorScale>
        <cfvo type="min"/>
        <cfvo type="max"/>
        <color rgb="FFFFEF9C"/>
        <color rgb="FF63BE7B"/>
      </colorScale>
    </cfRule>
    <cfRule type="colorScale" priority="152">
      <colorScale>
        <cfvo type="min"/>
        <cfvo type="percentile" val="50"/>
        <cfvo type="max"/>
        <color rgb="FFF8696B"/>
        <color rgb="FFFCFCFF"/>
        <color rgb="FF63BE7B"/>
      </colorScale>
    </cfRule>
  </conditionalFormatting>
  <conditionalFormatting sqref="Q15">
    <cfRule type="colorScale" priority="111">
      <colorScale>
        <cfvo type="min"/>
        <cfvo type="percentile" val="50"/>
        <cfvo type="max"/>
        <color rgb="FFFF0000"/>
        <color rgb="FF3366FF"/>
        <color rgb="FF008000"/>
      </colorScale>
    </cfRule>
    <cfRule type="colorScale" priority="112">
      <colorScale>
        <cfvo type="min"/>
        <cfvo type="percentile" val="50"/>
        <cfvo type="max"/>
        <color rgb="FFFF0000"/>
        <color rgb="FF008000"/>
        <color rgb="FF3366FF"/>
      </colorScale>
    </cfRule>
    <cfRule type="colorScale" priority="113">
      <colorScale>
        <cfvo type="min"/>
        <cfvo type="percentile" val="25"/>
        <cfvo type="max"/>
        <color rgb="FFFF0000"/>
        <color rgb="FF008000"/>
        <color rgb="FF0000FF"/>
      </colorScale>
    </cfRule>
    <cfRule type="colorScale" priority="114">
      <colorScale>
        <cfvo type="min"/>
        <cfvo type="percentile" val="25"/>
        <cfvo type="max"/>
        <color rgb="FFF8696B"/>
        <color rgb="FFFFEB84"/>
        <color rgb="FF63BE7B"/>
      </colorScale>
    </cfRule>
    <cfRule type="colorScale" priority="115">
      <colorScale>
        <cfvo type="min"/>
        <cfvo type="percentile" val="50"/>
        <cfvo type="max"/>
        <color rgb="FFFF0000"/>
        <color rgb="FFFFEB84"/>
        <color rgb="FF008000"/>
      </colorScale>
    </cfRule>
    <cfRule type="colorScale" priority="116">
      <colorScale>
        <cfvo type="min"/>
        <cfvo type="percentile" val="50"/>
        <cfvo type="max"/>
        <color rgb="FFFF0000"/>
        <color rgb="FFFFEB84"/>
        <color rgb="FF63BE7B"/>
      </colorScale>
    </cfRule>
    <cfRule type="colorScale" priority="117">
      <colorScale>
        <cfvo type="min"/>
        <cfvo type="max"/>
        <color rgb="FFFF0000"/>
        <color rgb="FF108080"/>
      </colorScale>
    </cfRule>
    <cfRule type="colorScale" priority="118">
      <colorScale>
        <cfvo type="min"/>
        <cfvo type="percentile" val="70"/>
        <cfvo type="max"/>
        <color rgb="FFFF0000"/>
        <color rgb="FF008000"/>
        <color rgb="FF0000FF"/>
      </colorScale>
    </cfRule>
    <cfRule type="colorScale" priority="119">
      <colorScale>
        <cfvo type="min"/>
        <cfvo type="percentile" val="30"/>
        <cfvo type="max"/>
        <color rgb="FFFF0000"/>
        <color rgb="FF008000"/>
        <color rgb="FF0000FF"/>
      </colorScale>
    </cfRule>
    <cfRule type="colorScale" priority="120">
      <colorScale>
        <cfvo type="min"/>
        <cfvo type="max"/>
        <color rgb="FFFF0000"/>
        <color rgb="FF0000FF"/>
      </colorScale>
    </cfRule>
    <cfRule type="colorScale" priority="121">
      <colorScale>
        <cfvo type="min"/>
        <cfvo type="percentile" val="50"/>
        <cfvo type="max"/>
        <color rgb="FFFF0000"/>
        <color rgb="FF008000"/>
        <color rgb="FF0000FF"/>
      </colorScale>
    </cfRule>
    <cfRule type="colorScale" priority="122">
      <colorScale>
        <cfvo type="min"/>
        <cfvo type="percentile" val="25"/>
        <cfvo type="max"/>
        <color rgb="FFFF0000"/>
        <color rgb="FFFFEB84"/>
        <color rgb="FF63BE7B"/>
      </colorScale>
    </cfRule>
    <cfRule type="colorScale" priority="123">
      <colorScale>
        <cfvo type="min"/>
        <cfvo type="percentile" val="25"/>
        <cfvo type="max"/>
        <color rgb="FFFF7128"/>
        <color rgb="FFFFEB84"/>
        <color rgb="FF008000"/>
      </colorScale>
    </cfRule>
    <cfRule type="colorScale" priority="124">
      <colorScale>
        <cfvo type="min"/>
        <cfvo type="percentile" val="25"/>
        <cfvo type="max"/>
        <color rgb="FFFF7128"/>
        <color rgb="FFFFEB84"/>
        <color rgb="FF008000"/>
      </colorScale>
    </cfRule>
    <cfRule type="colorScale" priority="125">
      <colorScale>
        <cfvo type="min"/>
        <cfvo type="percentile" val="30"/>
        <cfvo type="max"/>
        <color theme="9" tint="0.39997558519241921"/>
        <color rgb="FFFFEB84"/>
        <color rgb="FF63BE7B"/>
      </colorScale>
    </cfRule>
    <cfRule type="colorScale" priority="126">
      <colorScale>
        <cfvo type="min"/>
        <cfvo type="percentile" val="50"/>
        <cfvo type="max"/>
        <color theme="9" tint="0.59999389629810485"/>
        <color rgb="FFFFEB84"/>
        <color rgb="FF63BE7B"/>
      </colorScale>
    </cfRule>
    <cfRule type="colorScale" priority="127">
      <colorScale>
        <cfvo type="min"/>
        <cfvo type="percentile" val="30"/>
        <cfvo type="max"/>
        <color rgb="FFFF7128"/>
        <color rgb="FFFFEB84"/>
        <color rgb="FF63BE7B"/>
      </colorScale>
    </cfRule>
    <cfRule type="colorScale" priority="128">
      <colorScale>
        <cfvo type="min"/>
        <cfvo type="percentile" val="40"/>
        <cfvo type="max"/>
        <color rgb="FFFF7128"/>
        <color rgb="FFFFEB84"/>
        <color rgb="FF63BE7B"/>
      </colorScale>
    </cfRule>
    <cfRule type="colorScale" priority="129">
      <colorScale>
        <cfvo type="min"/>
        <cfvo type="percentile" val="50"/>
        <cfvo type="max"/>
        <color rgb="FFFF7128"/>
        <color rgb="FFFFEB84"/>
        <color rgb="FF63BE7B"/>
      </colorScale>
    </cfRule>
    <cfRule type="colorScale" priority="130">
      <colorScale>
        <cfvo type="min"/>
        <cfvo type="max"/>
        <color rgb="FFFFEF9C"/>
        <color rgb="FF63BE7B"/>
      </colorScale>
    </cfRule>
    <cfRule type="colorScale" priority="131">
      <colorScale>
        <cfvo type="min"/>
        <cfvo type="percentile" val="50"/>
        <cfvo type="max"/>
        <color rgb="FFF8696B"/>
        <color rgb="FFFCFCFF"/>
        <color rgb="FF63BE7B"/>
      </colorScale>
    </cfRule>
  </conditionalFormatting>
  <conditionalFormatting sqref="Q15">
    <cfRule type="colorScale" priority="109">
      <colorScale>
        <cfvo type="min"/>
        <cfvo type="percentile" val="50"/>
        <cfvo type="max"/>
        <color rgb="FFFF0000"/>
        <color rgb="FF3366FF"/>
        <color rgb="FF63BE7B"/>
      </colorScale>
    </cfRule>
    <cfRule type="colorScale" priority="110">
      <colorScale>
        <cfvo type="min"/>
        <cfvo type="percentile" val="50"/>
        <cfvo type="max"/>
        <color rgb="FF63BE7B"/>
        <color rgb="FFFFEB84"/>
        <color rgb="FFF8696B"/>
      </colorScale>
    </cfRule>
  </conditionalFormatting>
  <conditionalFormatting sqref="O11:Q11">
    <cfRule type="colorScale" priority="82">
      <colorScale>
        <cfvo type="min"/>
        <cfvo type="percentile" val="50"/>
        <cfvo type="max"/>
        <color rgb="FFFF0000"/>
        <color rgb="FF3366FF"/>
        <color rgb="FF008000"/>
      </colorScale>
    </cfRule>
    <cfRule type="colorScale" priority="83">
      <colorScale>
        <cfvo type="min"/>
        <cfvo type="percentile" val="50"/>
        <cfvo type="max"/>
        <color rgb="FFFF0000"/>
        <color rgb="FF008000"/>
        <color rgb="FF3366FF"/>
      </colorScale>
    </cfRule>
    <cfRule type="colorScale" priority="84">
      <colorScale>
        <cfvo type="min"/>
        <cfvo type="percentile" val="25"/>
        <cfvo type="max"/>
        <color rgb="FFFF0000"/>
        <color rgb="FF008000"/>
        <color rgb="FF0000FF"/>
      </colorScale>
    </cfRule>
    <cfRule type="colorScale" priority="85">
      <colorScale>
        <cfvo type="min"/>
        <cfvo type="percentile" val="25"/>
        <cfvo type="max"/>
        <color rgb="FFF8696B"/>
        <color rgb="FFFFEB84"/>
        <color rgb="FF63BE7B"/>
      </colorScale>
    </cfRule>
    <cfRule type="colorScale" priority="86">
      <colorScale>
        <cfvo type="min"/>
        <cfvo type="percentile" val="50"/>
        <cfvo type="max"/>
        <color rgb="FFFF0000"/>
        <color rgb="FFFFEB84"/>
        <color rgb="FF008000"/>
      </colorScale>
    </cfRule>
    <cfRule type="colorScale" priority="87">
      <colorScale>
        <cfvo type="min"/>
        <cfvo type="percentile" val="50"/>
        <cfvo type="max"/>
        <color rgb="FFFF0000"/>
        <color rgb="FFFFEB84"/>
        <color rgb="FF63BE7B"/>
      </colorScale>
    </cfRule>
    <cfRule type="colorScale" priority="88">
      <colorScale>
        <cfvo type="min"/>
        <cfvo type="max"/>
        <color rgb="FFFF0000"/>
        <color rgb="FF108080"/>
      </colorScale>
    </cfRule>
    <cfRule type="colorScale" priority="89">
      <colorScale>
        <cfvo type="min"/>
        <cfvo type="percentile" val="70"/>
        <cfvo type="max"/>
        <color rgb="FFFF0000"/>
        <color rgb="FF008000"/>
        <color rgb="FF0000FF"/>
      </colorScale>
    </cfRule>
    <cfRule type="colorScale" priority="90">
      <colorScale>
        <cfvo type="min"/>
        <cfvo type="percentile" val="30"/>
        <cfvo type="max"/>
        <color rgb="FFFF0000"/>
        <color rgb="FF008000"/>
        <color rgb="FF0000FF"/>
      </colorScale>
    </cfRule>
    <cfRule type="colorScale" priority="91">
      <colorScale>
        <cfvo type="min"/>
        <cfvo type="max"/>
        <color rgb="FFFF0000"/>
        <color rgb="FF0000FF"/>
      </colorScale>
    </cfRule>
    <cfRule type="colorScale" priority="92">
      <colorScale>
        <cfvo type="min"/>
        <cfvo type="percentile" val="50"/>
        <cfvo type="max"/>
        <color rgb="FFFF0000"/>
        <color rgb="FF008000"/>
        <color rgb="FF0000FF"/>
      </colorScale>
    </cfRule>
    <cfRule type="colorScale" priority="93">
      <colorScale>
        <cfvo type="min"/>
        <cfvo type="percentile" val="25"/>
        <cfvo type="max"/>
        <color rgb="FFFF0000"/>
        <color rgb="FFFFEB84"/>
        <color rgb="FF63BE7B"/>
      </colorScale>
    </cfRule>
    <cfRule type="colorScale" priority="94">
      <colorScale>
        <cfvo type="min"/>
        <cfvo type="percentile" val="25"/>
        <cfvo type="max"/>
        <color rgb="FFFF7128"/>
        <color rgb="FFFFEB84"/>
        <color rgb="FF008000"/>
      </colorScale>
    </cfRule>
    <cfRule type="colorScale" priority="95">
      <colorScale>
        <cfvo type="min"/>
        <cfvo type="percentile" val="25"/>
        <cfvo type="max"/>
        <color rgb="FFFF7128"/>
        <color rgb="FFFFEB84"/>
        <color rgb="FF008000"/>
      </colorScale>
    </cfRule>
    <cfRule type="colorScale" priority="96">
      <colorScale>
        <cfvo type="min"/>
        <cfvo type="percentile" val="30"/>
        <cfvo type="max"/>
        <color theme="9" tint="0.39997558519241921"/>
        <color rgb="FFFFEB84"/>
        <color rgb="FF63BE7B"/>
      </colorScale>
    </cfRule>
    <cfRule type="colorScale" priority="97">
      <colorScale>
        <cfvo type="min"/>
        <cfvo type="percentile" val="50"/>
        <cfvo type="max"/>
        <color theme="9" tint="0.59999389629810485"/>
        <color rgb="FFFFEB84"/>
        <color rgb="FF63BE7B"/>
      </colorScale>
    </cfRule>
    <cfRule type="colorScale" priority="98">
      <colorScale>
        <cfvo type="min"/>
        <cfvo type="percentile" val="30"/>
        <cfvo type="max"/>
        <color rgb="FFFF7128"/>
        <color rgb="FFFFEB84"/>
        <color rgb="FF63BE7B"/>
      </colorScale>
    </cfRule>
    <cfRule type="colorScale" priority="99">
      <colorScale>
        <cfvo type="min"/>
        <cfvo type="percentile" val="40"/>
        <cfvo type="max"/>
        <color rgb="FFFF7128"/>
        <color rgb="FFFFEB84"/>
        <color rgb="FF63BE7B"/>
      </colorScale>
    </cfRule>
    <cfRule type="colorScale" priority="100">
      <colorScale>
        <cfvo type="min"/>
        <cfvo type="percentile" val="50"/>
        <cfvo type="max"/>
        <color rgb="FFFF7128"/>
        <color rgb="FFFFEB84"/>
        <color rgb="FF63BE7B"/>
      </colorScale>
    </cfRule>
    <cfRule type="colorScale" priority="101">
      <colorScale>
        <cfvo type="min"/>
        <cfvo type="max"/>
        <color rgb="FFFFEF9C"/>
        <color rgb="FF63BE7B"/>
      </colorScale>
    </cfRule>
    <cfRule type="colorScale" priority="102">
      <colorScale>
        <cfvo type="min"/>
        <cfvo type="percentile" val="50"/>
        <cfvo type="max"/>
        <color rgb="FFF8696B"/>
        <color rgb="FFFCFCFF"/>
        <color rgb="FF63BE7B"/>
      </colorScale>
    </cfRule>
  </conditionalFormatting>
  <conditionalFormatting sqref="O11:Q11">
    <cfRule type="colorScale" priority="80">
      <colorScale>
        <cfvo type="min"/>
        <cfvo type="percentile" val="50"/>
        <cfvo type="max"/>
        <color rgb="FFFF0000"/>
        <color rgb="FF3366FF"/>
        <color rgb="FF63BE7B"/>
      </colorScale>
    </cfRule>
    <cfRule type="colorScale" priority="81">
      <colorScale>
        <cfvo type="min"/>
        <cfvo type="percentile" val="50"/>
        <cfvo type="max"/>
        <color rgb="FF63BE7B"/>
        <color rgb="FFFFEB84"/>
        <color rgb="FFF8696B"/>
      </colorScale>
    </cfRule>
  </conditionalFormatting>
  <conditionalFormatting sqref="D11:Q11">
    <cfRule type="colorScale" priority="52">
      <colorScale>
        <cfvo type="min"/>
        <cfvo type="percentile" val="50"/>
        <cfvo type="max"/>
        <color theme="0" tint="-0.249977111117893"/>
        <color rgb="FF0000FF"/>
        <color rgb="FF1B9E7C"/>
      </colorScale>
    </cfRule>
    <cfRule type="colorScale" priority="56">
      <colorScale>
        <cfvo type="percent" val="0"/>
        <cfvo type="percentile" val="50"/>
        <cfvo type="max"/>
        <color theme="0" tint="-0.249977111117893"/>
        <color rgb="FF3366FF"/>
        <color rgb="FF1B9E7C"/>
      </colorScale>
    </cfRule>
    <cfRule type="colorScale" priority="57">
      <colorScale>
        <cfvo type="percent" val="0"/>
        <cfvo type="percentile" val="50"/>
        <cfvo type="max"/>
        <color theme="0" tint="-0.499984740745262"/>
        <color rgb="FF3366FF"/>
        <color rgb="FF1B9E7C"/>
      </colorScale>
    </cfRule>
    <cfRule type="colorScale" priority="58">
      <colorScale>
        <cfvo type="min"/>
        <cfvo type="percentile" val="50"/>
        <cfvo type="max"/>
        <color theme="0" tint="-0.499984740745262"/>
        <color rgb="FF1B9E7C"/>
        <color rgb="FFFF0000"/>
      </colorScale>
    </cfRule>
    <cfRule type="colorScale" priority="59">
      <colorScale>
        <cfvo type="min"/>
        <cfvo type="max"/>
        <color theme="0" tint="-0.499984740745262"/>
        <color rgb="FF1B9E7C"/>
      </colorScale>
    </cfRule>
    <cfRule type="colorScale" priority="60">
      <colorScale>
        <cfvo type="min"/>
        <cfvo type="percentile" val="35"/>
        <cfvo type="max"/>
        <color rgb="FFFF6600"/>
        <color rgb="FF1B9E7C"/>
        <color rgb="FF0000FF"/>
      </colorScale>
    </cfRule>
    <cfRule type="colorScale" priority="61">
      <colorScale>
        <cfvo type="min"/>
        <cfvo type="percentile" val="40"/>
        <cfvo type="max"/>
        <color rgb="FFFF0000"/>
        <color rgb="FF1B9E7C"/>
        <color rgb="FF0000FF"/>
      </colorScale>
    </cfRule>
    <cfRule type="colorScale" priority="62">
      <colorScale>
        <cfvo type="min"/>
        <cfvo type="percentile" val="65"/>
        <cfvo type="max"/>
        <color rgb="FFFF0000"/>
        <color rgb="FF1B9E7C"/>
        <color rgb="FF0000FF"/>
      </colorScale>
    </cfRule>
    <cfRule type="colorScale" priority="63">
      <colorScale>
        <cfvo type="min"/>
        <cfvo type="percentile" val="40"/>
        <cfvo type="max"/>
        <color rgb="FFFF0000"/>
        <color rgb="FF1B9E7C"/>
        <color rgb="FF000090"/>
      </colorScale>
    </cfRule>
    <cfRule type="colorScale" priority="64">
      <colorScale>
        <cfvo type="min"/>
        <cfvo type="num" val="50"/>
        <cfvo type="max"/>
        <color rgb="FFFF0000"/>
        <color rgb="FF1B9E7C"/>
        <color rgb="FF000090"/>
      </colorScale>
    </cfRule>
    <cfRule type="colorScale" priority="65">
      <colorScale>
        <cfvo type="percent" val="0"/>
        <cfvo type="percentile" val="50"/>
        <cfvo type="percent" val="100"/>
        <color rgb="FFFF0000"/>
        <color rgb="FF1B9E7C"/>
        <color rgb="FF000090"/>
      </colorScale>
    </cfRule>
    <cfRule type="colorScale" priority="69">
      <colorScale>
        <cfvo type="min"/>
        <cfvo type="percentile" val="50"/>
        <cfvo type="max"/>
        <color rgb="FFFF0000"/>
        <color rgb="FF1B9E7C"/>
        <color rgb="FF000090"/>
      </colorScale>
    </cfRule>
    <cfRule type="colorScale" priority="70">
      <colorScale>
        <cfvo type="min"/>
        <cfvo type="max"/>
        <color rgb="FFFF0000"/>
        <color rgb="FF1B9E7C"/>
      </colorScale>
    </cfRule>
    <cfRule type="colorScale" priority="73">
      <colorScale>
        <cfvo type="min"/>
        <cfvo type="percentile" val="50"/>
        <cfvo type="max"/>
        <color rgb="FFFF0000"/>
        <color rgb="FF0000FF"/>
        <color rgb="FF63BE7B"/>
      </colorScale>
    </cfRule>
    <cfRule type="colorScale" priority="75">
      <colorScale>
        <cfvo type="min"/>
        <cfvo type="percentile" val="50"/>
        <cfvo type="max"/>
        <color rgb="FFFF7128"/>
        <color rgb="FF1B9E7C"/>
        <color rgb="FF0000FF"/>
      </colorScale>
    </cfRule>
    <cfRule type="colorScale" priority="78">
      <colorScale>
        <cfvo type="min"/>
        <cfvo type="percentile" val="50"/>
        <cfvo type="max"/>
        <color rgb="FFFF7128"/>
        <color rgb="FFFFEB84"/>
        <color rgb="FF63BE7B"/>
      </colorScale>
    </cfRule>
    <cfRule type="colorScale" priority="79">
      <colorScale>
        <cfvo type="min"/>
        <cfvo type="percentile" val="50"/>
        <cfvo type="max"/>
        <color rgb="FFF8696B"/>
        <color rgb="FFFFEB84"/>
        <color rgb="FF63BE7B"/>
      </colorScale>
    </cfRule>
  </conditionalFormatting>
  <conditionalFormatting sqref="F13:Q13">
    <cfRule type="colorScale" priority="68">
      <colorScale>
        <cfvo type="min"/>
        <cfvo type="percentile" val="50"/>
        <cfvo type="max"/>
        <color rgb="FFFF0000"/>
        <color rgb="FF1B9E7C"/>
        <color rgb="FF000090"/>
      </colorScale>
    </cfRule>
    <cfRule type="colorScale" priority="71">
      <colorScale>
        <cfvo type="min"/>
        <cfvo type="max"/>
        <color rgb="FFFF0000"/>
        <color rgb="FF1B9E7C"/>
      </colorScale>
    </cfRule>
    <cfRule type="colorScale" priority="72">
      <colorScale>
        <cfvo type="min"/>
        <cfvo type="percentile" val="50"/>
        <cfvo type="max"/>
        <color rgb="FFFF0000"/>
        <color rgb="FFFFEB84"/>
        <color rgb="FF63BE7B"/>
      </colorScale>
    </cfRule>
    <cfRule type="colorScale" priority="76">
      <colorScale>
        <cfvo type="min"/>
        <cfvo type="percentile" val="50"/>
        <cfvo type="max"/>
        <color rgb="FFFF7128"/>
        <color rgb="FF1B9E7C"/>
        <color rgb="FF0000FF"/>
      </colorScale>
    </cfRule>
    <cfRule type="colorScale" priority="77">
      <colorScale>
        <cfvo type="min"/>
        <cfvo type="percentile" val="50"/>
        <cfvo type="max"/>
        <color rgb="FFFF7128"/>
        <color rgb="FFFFEB84"/>
        <color rgb="FF63BE7B"/>
      </colorScale>
    </cfRule>
  </conditionalFormatting>
  <conditionalFormatting sqref="D15:Q15">
    <cfRule type="colorScale" priority="44">
      <colorScale>
        <cfvo type="min"/>
        <cfvo type="percentile" val="50"/>
        <cfvo type="max"/>
        <color theme="0" tint="-0.249977111117893"/>
        <color rgb="FF0000FF"/>
        <color rgb="FF1B9E7C"/>
      </colorScale>
    </cfRule>
    <cfRule type="colorScale" priority="45">
      <colorScale>
        <cfvo type="min"/>
        <cfvo type="percent" val="60"/>
        <cfvo type="max"/>
        <color theme="0" tint="-0.249977111117893"/>
        <color rgb="FF0000FF"/>
        <color rgb="FF1B9E7C"/>
      </colorScale>
    </cfRule>
    <cfRule type="colorScale" priority="46">
      <colorScale>
        <cfvo type="min"/>
        <cfvo type="percentile" val="90"/>
        <cfvo type="max"/>
        <color theme="0" tint="-0.249977111117893"/>
        <color rgb="FF0000FF"/>
        <color rgb="FF1B9E7C"/>
      </colorScale>
    </cfRule>
    <cfRule type="colorScale" priority="47">
      <colorScale>
        <cfvo type="min"/>
        <cfvo type="percentile" val="15"/>
        <cfvo type="max"/>
        <color theme="0" tint="-0.249977111117893"/>
        <color rgb="FF0000FF"/>
        <color rgb="FF1B9E7C"/>
      </colorScale>
    </cfRule>
    <cfRule type="colorScale" priority="48">
      <colorScale>
        <cfvo type="min"/>
        <cfvo type="percentile" val="25"/>
        <cfvo type="max"/>
        <color theme="0" tint="-0.249977111117893"/>
        <color rgb="FF0000FF"/>
        <color rgb="FF1B9E7C"/>
      </colorScale>
    </cfRule>
    <cfRule type="colorScale" priority="49">
      <colorScale>
        <cfvo type="min"/>
        <cfvo type="percentile" val="65"/>
        <cfvo type="max"/>
        <color theme="0" tint="-0.249977111117893"/>
        <color rgb="FF0000FF"/>
        <color rgb="FF1B9E7C"/>
      </colorScale>
    </cfRule>
    <cfRule type="colorScale" priority="50">
      <colorScale>
        <cfvo type="min"/>
        <cfvo type="percentile" val="35"/>
        <cfvo type="max"/>
        <color theme="0" tint="-0.249977111117893"/>
        <color rgb="FF0000FF"/>
        <color rgb="FF1B9E7C"/>
      </colorScale>
    </cfRule>
    <cfRule type="colorScale" priority="51">
      <colorScale>
        <cfvo type="min"/>
        <cfvo type="percentile" val="50"/>
        <cfvo type="max"/>
        <color theme="0" tint="-0.249977111117893"/>
        <color rgb="FF0000FF"/>
        <color rgb="FF1B9E7C"/>
      </colorScale>
    </cfRule>
    <cfRule type="colorScale" priority="54">
      <colorScale>
        <cfvo type="percent" val="0"/>
        <cfvo type="percentile" val="50"/>
        <cfvo type="max"/>
        <color theme="0" tint="-0.249977111117893"/>
        <color rgb="FF3366FF"/>
        <color rgb="FF1B9E7C"/>
      </colorScale>
    </cfRule>
    <cfRule type="colorScale" priority="67">
      <colorScale>
        <cfvo type="min"/>
        <cfvo type="percentile" val="50"/>
        <cfvo type="max"/>
        <color rgb="FFFF0000"/>
        <color rgb="FF1B9E7C"/>
        <color rgb="FF000090"/>
      </colorScale>
    </cfRule>
    <cfRule type="colorScale" priority="74">
      <colorScale>
        <cfvo type="min"/>
        <cfvo type="percentile" val="50"/>
        <cfvo type="max"/>
        <color rgb="FFFF7128"/>
        <color rgb="FF1B9E7C"/>
        <color rgb="FF0000FF"/>
      </colorScale>
    </cfRule>
  </conditionalFormatting>
  <conditionalFormatting sqref="D13:Q13">
    <cfRule type="colorScale" priority="53">
      <colorScale>
        <cfvo type="min"/>
        <cfvo type="percentile" val="50"/>
        <cfvo type="max"/>
        <color theme="0"/>
        <color rgb="FF0000FF"/>
        <color rgb="FF1B9E7C"/>
      </colorScale>
    </cfRule>
    <cfRule type="colorScale" priority="55">
      <colorScale>
        <cfvo type="percent" val="0"/>
        <cfvo type="percentile" val="50"/>
        <cfvo type="max"/>
        <color theme="0" tint="-0.249977111117893"/>
        <color rgb="FF3366FF"/>
        <color rgb="FF1B9E7C"/>
      </colorScale>
    </cfRule>
    <cfRule type="colorScale" priority="66">
      <colorScale>
        <cfvo type="min"/>
        <cfvo type="percentile" val="50"/>
        <cfvo type="max"/>
        <color rgb="FFFF0000"/>
        <color rgb="FF1B9E7C"/>
        <color rgb="FF000090"/>
      </colorScale>
    </cfRule>
  </conditionalFormatting>
  <conditionalFormatting sqref="AE11">
    <cfRule type="colorScale" priority="23">
      <colorScale>
        <cfvo type="min"/>
        <cfvo type="percentile" val="50"/>
        <cfvo type="max"/>
        <color rgb="FFFF0000"/>
        <color rgb="FF3366FF"/>
        <color rgb="FF008000"/>
      </colorScale>
    </cfRule>
    <cfRule type="colorScale" priority="24">
      <colorScale>
        <cfvo type="min"/>
        <cfvo type="percentile" val="50"/>
        <cfvo type="max"/>
        <color rgb="FFFF0000"/>
        <color rgb="FF008000"/>
        <color rgb="FF3366FF"/>
      </colorScale>
    </cfRule>
    <cfRule type="colorScale" priority="25">
      <colorScale>
        <cfvo type="min"/>
        <cfvo type="percentile" val="25"/>
        <cfvo type="max"/>
        <color rgb="FFFF0000"/>
        <color rgb="FF008000"/>
        <color rgb="FF0000FF"/>
      </colorScale>
    </cfRule>
    <cfRule type="colorScale" priority="26">
      <colorScale>
        <cfvo type="min"/>
        <cfvo type="percentile" val="25"/>
        <cfvo type="max"/>
        <color rgb="FFF8696B"/>
        <color rgb="FFFFEB84"/>
        <color rgb="FF63BE7B"/>
      </colorScale>
    </cfRule>
    <cfRule type="colorScale" priority="27">
      <colorScale>
        <cfvo type="min"/>
        <cfvo type="percentile" val="50"/>
        <cfvo type="max"/>
        <color rgb="FFFF0000"/>
        <color rgb="FFFFEB84"/>
        <color rgb="FF008000"/>
      </colorScale>
    </cfRule>
    <cfRule type="colorScale" priority="28">
      <colorScale>
        <cfvo type="min"/>
        <cfvo type="percentile" val="50"/>
        <cfvo type="max"/>
        <color rgb="FFFF0000"/>
        <color rgb="FFFFEB84"/>
        <color rgb="FF63BE7B"/>
      </colorScale>
    </cfRule>
    <cfRule type="colorScale" priority="29">
      <colorScale>
        <cfvo type="min"/>
        <cfvo type="max"/>
        <color rgb="FFFF0000"/>
        <color rgb="FF108080"/>
      </colorScale>
    </cfRule>
    <cfRule type="colorScale" priority="30">
      <colorScale>
        <cfvo type="min"/>
        <cfvo type="percentile" val="70"/>
        <cfvo type="max"/>
        <color rgb="FFFF0000"/>
        <color rgb="FF008000"/>
        <color rgb="FF0000FF"/>
      </colorScale>
    </cfRule>
    <cfRule type="colorScale" priority="31">
      <colorScale>
        <cfvo type="min"/>
        <cfvo type="percentile" val="30"/>
        <cfvo type="max"/>
        <color rgb="FFFF0000"/>
        <color rgb="FF008000"/>
        <color rgb="FF0000FF"/>
      </colorScale>
    </cfRule>
    <cfRule type="colorScale" priority="32">
      <colorScale>
        <cfvo type="min"/>
        <cfvo type="max"/>
        <color rgb="FFFF0000"/>
        <color rgb="FF0000FF"/>
      </colorScale>
    </cfRule>
    <cfRule type="colorScale" priority="33">
      <colorScale>
        <cfvo type="min"/>
        <cfvo type="percentile" val="50"/>
        <cfvo type="max"/>
        <color rgb="FFFF0000"/>
        <color rgb="FF008000"/>
        <color rgb="FF0000FF"/>
      </colorScale>
    </cfRule>
    <cfRule type="colorScale" priority="34">
      <colorScale>
        <cfvo type="min"/>
        <cfvo type="percentile" val="25"/>
        <cfvo type="max"/>
        <color rgb="FFFF0000"/>
        <color rgb="FFFFEB84"/>
        <color rgb="FF63BE7B"/>
      </colorScale>
    </cfRule>
    <cfRule type="colorScale" priority="35">
      <colorScale>
        <cfvo type="min"/>
        <cfvo type="percentile" val="25"/>
        <cfvo type="max"/>
        <color rgb="FFFF7128"/>
        <color rgb="FFFFEB84"/>
        <color rgb="FF008000"/>
      </colorScale>
    </cfRule>
    <cfRule type="colorScale" priority="36">
      <colorScale>
        <cfvo type="min"/>
        <cfvo type="percentile" val="25"/>
        <cfvo type="max"/>
        <color rgb="FFFF7128"/>
        <color rgb="FFFFEB84"/>
        <color rgb="FF008000"/>
      </colorScale>
    </cfRule>
    <cfRule type="colorScale" priority="37">
      <colorScale>
        <cfvo type="min"/>
        <cfvo type="percentile" val="30"/>
        <cfvo type="max"/>
        <color theme="9" tint="0.39997558519241921"/>
        <color rgb="FFFFEB84"/>
        <color rgb="FF63BE7B"/>
      </colorScale>
    </cfRule>
    <cfRule type="colorScale" priority="38">
      <colorScale>
        <cfvo type="min"/>
        <cfvo type="percentile" val="50"/>
        <cfvo type="max"/>
        <color theme="9" tint="0.59999389629810485"/>
        <color rgb="FFFFEB84"/>
        <color rgb="FF63BE7B"/>
      </colorScale>
    </cfRule>
    <cfRule type="colorScale" priority="39">
      <colorScale>
        <cfvo type="min"/>
        <cfvo type="percentile" val="30"/>
        <cfvo type="max"/>
        <color rgb="FFFF7128"/>
        <color rgb="FFFFEB84"/>
        <color rgb="FF63BE7B"/>
      </colorScale>
    </cfRule>
    <cfRule type="colorScale" priority="40">
      <colorScale>
        <cfvo type="min"/>
        <cfvo type="percentile" val="40"/>
        <cfvo type="max"/>
        <color rgb="FFFF7128"/>
        <color rgb="FFFFEB84"/>
        <color rgb="FF63BE7B"/>
      </colorScale>
    </cfRule>
    <cfRule type="colorScale" priority="41">
      <colorScale>
        <cfvo type="min"/>
        <cfvo type="percentile" val="50"/>
        <cfvo type="max"/>
        <color rgb="FFFF7128"/>
        <color rgb="FFFFEB84"/>
        <color rgb="FF63BE7B"/>
      </colorScale>
    </cfRule>
    <cfRule type="colorScale" priority="42">
      <colorScale>
        <cfvo type="min"/>
        <cfvo type="max"/>
        <color rgb="FFFFEF9C"/>
        <color rgb="FF63BE7B"/>
      </colorScale>
    </cfRule>
    <cfRule type="colorScale" priority="43">
      <colorScale>
        <cfvo type="min"/>
        <cfvo type="percentile" val="50"/>
        <cfvo type="max"/>
        <color rgb="FFF8696B"/>
        <color rgb="FFFCFCFF"/>
        <color rgb="FF63BE7B"/>
      </colorScale>
    </cfRule>
  </conditionalFormatting>
  <conditionalFormatting sqref="AE11">
    <cfRule type="colorScale" priority="21">
      <colorScale>
        <cfvo type="min"/>
        <cfvo type="percentile" val="50"/>
        <cfvo type="max"/>
        <color rgb="FFFF0000"/>
        <color rgb="FF3366FF"/>
        <color rgb="FF63BE7B"/>
      </colorScale>
    </cfRule>
    <cfRule type="colorScale" priority="22">
      <colorScale>
        <cfvo type="min"/>
        <cfvo type="percentile" val="50"/>
        <cfvo type="max"/>
        <color rgb="FF63BE7B"/>
        <color rgb="FFFFEB84"/>
        <color rgb="FFF8696B"/>
      </colorScale>
    </cfRule>
  </conditionalFormatting>
  <conditionalFormatting sqref="AE11">
    <cfRule type="colorScale" priority="4">
      <colorScale>
        <cfvo type="min"/>
        <cfvo type="percentile" val="50"/>
        <cfvo type="max"/>
        <color theme="0" tint="-0.249977111117893"/>
        <color rgb="FF0000FF"/>
        <color rgb="FF1B9E7C"/>
      </colorScale>
    </cfRule>
    <cfRule type="colorScale" priority="5">
      <colorScale>
        <cfvo type="percent" val="0"/>
        <cfvo type="percentile" val="50"/>
        <cfvo type="max"/>
        <color theme="0" tint="-0.249977111117893"/>
        <color rgb="FF3366FF"/>
        <color rgb="FF1B9E7C"/>
      </colorScale>
    </cfRule>
    <cfRule type="colorScale" priority="6">
      <colorScale>
        <cfvo type="percent" val="0"/>
        <cfvo type="percentile" val="50"/>
        <cfvo type="max"/>
        <color theme="0" tint="-0.499984740745262"/>
        <color rgb="FF3366FF"/>
        <color rgb="FF1B9E7C"/>
      </colorScale>
    </cfRule>
    <cfRule type="colorScale" priority="7">
      <colorScale>
        <cfvo type="min"/>
        <cfvo type="percentile" val="50"/>
        <cfvo type="max"/>
        <color theme="0" tint="-0.499984740745262"/>
        <color rgb="FF1B9E7C"/>
        <color rgb="FFFF0000"/>
      </colorScale>
    </cfRule>
    <cfRule type="colorScale" priority="8">
      <colorScale>
        <cfvo type="min"/>
        <cfvo type="max"/>
        <color theme="0" tint="-0.499984740745262"/>
        <color rgb="FF1B9E7C"/>
      </colorScale>
    </cfRule>
    <cfRule type="colorScale" priority="9">
      <colorScale>
        <cfvo type="min"/>
        <cfvo type="percentile" val="35"/>
        <cfvo type="max"/>
        <color rgb="FFFF6600"/>
        <color rgb="FF1B9E7C"/>
        <color rgb="FF0000FF"/>
      </colorScale>
    </cfRule>
    <cfRule type="colorScale" priority="10">
      <colorScale>
        <cfvo type="min"/>
        <cfvo type="percentile" val="40"/>
        <cfvo type="max"/>
        <color rgb="FFFF0000"/>
        <color rgb="FF1B9E7C"/>
        <color rgb="FF0000FF"/>
      </colorScale>
    </cfRule>
    <cfRule type="colorScale" priority="11">
      <colorScale>
        <cfvo type="min"/>
        <cfvo type="percentile" val="65"/>
        <cfvo type="max"/>
        <color rgb="FFFF0000"/>
        <color rgb="FF1B9E7C"/>
        <color rgb="FF0000FF"/>
      </colorScale>
    </cfRule>
    <cfRule type="colorScale" priority="12">
      <colorScale>
        <cfvo type="min"/>
        <cfvo type="percentile" val="40"/>
        <cfvo type="max"/>
        <color rgb="FFFF0000"/>
        <color rgb="FF1B9E7C"/>
        <color rgb="FF000090"/>
      </colorScale>
    </cfRule>
    <cfRule type="colorScale" priority="13">
      <colorScale>
        <cfvo type="min"/>
        <cfvo type="num" val="50"/>
        <cfvo type="max"/>
        <color rgb="FFFF0000"/>
        <color rgb="FF1B9E7C"/>
        <color rgb="FF000090"/>
      </colorScale>
    </cfRule>
    <cfRule type="colorScale" priority="14">
      <colorScale>
        <cfvo type="percent" val="0"/>
        <cfvo type="percentile" val="50"/>
        <cfvo type="percent" val="100"/>
        <color rgb="FFFF0000"/>
        <color rgb="FF1B9E7C"/>
        <color rgb="FF000090"/>
      </colorScale>
    </cfRule>
    <cfRule type="colorScale" priority="15">
      <colorScale>
        <cfvo type="min"/>
        <cfvo type="percentile" val="50"/>
        <cfvo type="max"/>
        <color rgb="FFFF0000"/>
        <color rgb="FF1B9E7C"/>
        <color rgb="FF000090"/>
      </colorScale>
    </cfRule>
    <cfRule type="colorScale" priority="16">
      <colorScale>
        <cfvo type="min"/>
        <cfvo type="max"/>
        <color rgb="FFFF0000"/>
        <color rgb="FF1B9E7C"/>
      </colorScale>
    </cfRule>
    <cfRule type="colorScale" priority="17">
      <colorScale>
        <cfvo type="min"/>
        <cfvo type="percentile" val="50"/>
        <cfvo type="max"/>
        <color rgb="FFFF0000"/>
        <color rgb="FF0000FF"/>
        <color rgb="FF63BE7B"/>
      </colorScale>
    </cfRule>
    <cfRule type="colorScale" priority="18">
      <colorScale>
        <cfvo type="min"/>
        <cfvo type="percentile" val="50"/>
        <cfvo type="max"/>
        <color rgb="FFFF7128"/>
        <color rgb="FF1B9E7C"/>
        <color rgb="FF0000FF"/>
      </colorScale>
    </cfRule>
    <cfRule type="colorScale" priority="19">
      <colorScale>
        <cfvo type="min"/>
        <cfvo type="percentile" val="50"/>
        <cfvo type="max"/>
        <color rgb="FFFF7128"/>
        <color rgb="FFFFEB84"/>
        <color rgb="FF63BE7B"/>
      </colorScale>
    </cfRule>
    <cfRule type="colorScale" priority="20">
      <colorScale>
        <cfvo type="min"/>
        <cfvo type="percentile" val="50"/>
        <cfvo type="max"/>
        <color rgb="FFF8696B"/>
        <color rgb="FFFFEB84"/>
        <color rgb="FF63BE7B"/>
      </colorScale>
    </cfRule>
  </conditionalFormatting>
  <conditionalFormatting sqref="D11:Q11 AE11">
    <cfRule type="colorScale" priority="3">
      <colorScale>
        <cfvo type="min"/>
        <cfvo type="percentile" val="50"/>
        <cfvo type="max"/>
        <color theme="0" tint="-0.249977111117893"/>
        <color rgb="FF0000FF"/>
        <color rgb="FF1B9E7C"/>
      </colorScale>
    </cfRule>
  </conditionalFormatting>
  <conditionalFormatting sqref="D15:Q15 AE11">
    <cfRule type="colorScale" priority="2">
      <colorScale>
        <cfvo type="min"/>
        <cfvo type="percentile" val="50"/>
        <cfvo type="max"/>
        <color theme="0" tint="-0.249977111117893"/>
        <color rgb="FF0000FF"/>
        <color rgb="FF1B9E7C"/>
      </colorScale>
    </cfRule>
  </conditionalFormatting>
  <conditionalFormatting sqref="D13:Q13 AE11">
    <cfRule type="colorScale" priority="1">
      <colorScale>
        <cfvo type="min"/>
        <cfvo type="percentile" val="50"/>
        <cfvo type="max"/>
        <color theme="0"/>
        <color rgb="FF0000FF"/>
        <color rgb="FF1B9E7C"/>
      </colorScale>
    </cfRule>
  </conditionalFormatting>
  <pageMargins left="0.75" right="0.75" top="1" bottom="1" header="0.5" footer="0.5"/>
  <pageSetup paperSize="9" orientation="portrait" horizontalDpi="4294967292" verticalDpi="4294967292"/>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Ergebnisse!N17:N17</xm:f>
              <xm:sqref>N17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Ergebnisse!C17:C17</xm:f>
              <xm:sqref>C17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Ergebnisse!D17:D17</xm:f>
              <xm:sqref>D17</xm:sqref>
            </x14:sparkline>
            <x14:sparkline>
              <xm:f>Ergebnisse!E17:E17</xm:f>
              <xm:sqref>E17</xm:sqref>
            </x14:sparkline>
            <x14:sparkline>
              <xm:f>Ergebnisse!F17:F17</xm:f>
              <xm:sqref>F17</xm:sqref>
            </x14:sparkline>
            <x14:sparkline>
              <xm:f>Ergebnisse!G17:G17</xm:f>
              <xm:sqref>G17</xm:sqref>
            </x14:sparkline>
            <x14:sparkline>
              <xm:f>Ergebnisse!H17:H17</xm:f>
              <xm:sqref>H17</xm:sqref>
            </x14:sparkline>
            <x14:sparkline>
              <xm:f>Ergebnisse!I17:I17</xm:f>
              <xm:sqref>I17</xm:sqref>
            </x14:sparkline>
            <x14:sparkline>
              <xm:f>Ergebnisse!J17:J17</xm:f>
              <xm:sqref>J17</xm:sqref>
            </x14:sparkline>
            <x14:sparkline>
              <xm:f>Ergebnisse!K17:K17</xm:f>
              <xm:sqref>K17</xm:sqref>
            </x14:sparkline>
          </x14:sparklines>
        </x14:sparklineGroup>
      </x14:sparklineGroup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00"/>
  </sheetPr>
  <dimension ref="A1:AW185"/>
  <sheetViews>
    <sheetView workbookViewId="0">
      <selection activeCell="AF12" sqref="AF12"/>
    </sheetView>
  </sheetViews>
  <sheetFormatPr baseColWidth="10" defaultRowHeight="15" x14ac:dyDescent="0"/>
  <cols>
    <col min="1" max="1" width="0.83203125" customWidth="1"/>
    <col min="2" max="2" width="15.83203125" customWidth="1"/>
    <col min="3" max="3" width="2.33203125" customWidth="1"/>
    <col min="4" max="17" width="11.83203125" customWidth="1"/>
    <col min="18" max="18" width="2" customWidth="1"/>
    <col min="19" max="19" width="7.83203125" style="37" customWidth="1"/>
    <col min="20" max="20" width="0.5" style="37" customWidth="1"/>
    <col min="21" max="22" width="4.83203125" customWidth="1"/>
    <col min="23" max="23" width="2.6640625" customWidth="1"/>
    <col min="30" max="30" width="10.83203125" customWidth="1"/>
    <col min="31" max="31" width="10.83203125" hidden="1" customWidth="1"/>
  </cols>
  <sheetData>
    <row r="1" spans="1:49" ht="6" customHeight="1" thickBot="1"/>
    <row r="2" spans="1:49">
      <c r="A2" s="247"/>
      <c r="B2" s="316" t="s">
        <v>175</v>
      </c>
      <c r="C2" s="317"/>
      <c r="D2" s="317"/>
      <c r="E2" s="317"/>
      <c r="F2" s="317"/>
      <c r="G2" s="317"/>
      <c r="H2" s="317"/>
      <c r="I2" s="308"/>
      <c r="J2" s="308"/>
      <c r="K2" s="308"/>
      <c r="L2" s="308"/>
      <c r="M2" s="308"/>
      <c r="N2" s="329" t="s">
        <v>49</v>
      </c>
      <c r="O2" s="330"/>
      <c r="P2" s="241"/>
      <c r="Q2" s="203"/>
      <c r="R2" s="203"/>
      <c r="S2" s="200" t="e">
        <f>SUM(D11:N11)/11</f>
        <v>#DIV/0!</v>
      </c>
      <c r="T2" s="322" t="s">
        <v>168</v>
      </c>
      <c r="U2" s="323"/>
      <c r="V2" s="324"/>
    </row>
    <row r="3" spans="1:49" ht="20" customHeight="1">
      <c r="A3" s="247"/>
      <c r="B3" s="318"/>
      <c r="C3" s="319"/>
      <c r="D3" s="319"/>
      <c r="E3" s="319"/>
      <c r="F3" s="319"/>
      <c r="G3" s="319"/>
      <c r="H3" s="319"/>
      <c r="I3" s="249"/>
      <c r="J3" s="249"/>
      <c r="K3" s="249"/>
      <c r="L3" s="247"/>
      <c r="M3" s="247"/>
      <c r="N3" s="438">
        <f>'Zwischenauswertung Umsätze'!Q12-'Zwischenauswertung Umsätze'!Q21</f>
        <v>0</v>
      </c>
      <c r="O3" s="439"/>
      <c r="P3" s="242"/>
      <c r="Q3" s="202"/>
      <c r="R3" s="202"/>
      <c r="S3" s="201" t="e">
        <f>SUM(D15:N15)/11</f>
        <v>#DIV/0!</v>
      </c>
      <c r="T3" s="325"/>
      <c r="U3" s="325"/>
      <c r="V3" s="326"/>
    </row>
    <row r="4" spans="1:49" ht="6" customHeight="1" thickBot="1">
      <c r="A4" s="247"/>
      <c r="B4" s="331"/>
      <c r="C4" s="249"/>
      <c r="D4" s="249"/>
      <c r="E4" s="249"/>
      <c r="F4" s="249"/>
      <c r="G4" s="249"/>
      <c r="H4" s="249"/>
      <c r="I4" s="249"/>
      <c r="J4" s="249"/>
      <c r="K4" s="249"/>
      <c r="L4" s="249"/>
      <c r="M4" s="249"/>
      <c r="N4" s="249"/>
      <c r="O4" s="249"/>
      <c r="P4" s="249"/>
      <c r="Q4" s="249"/>
      <c r="R4" s="249"/>
      <c r="S4" s="249"/>
      <c r="T4" s="249"/>
      <c r="U4" s="249"/>
      <c r="V4" s="310"/>
    </row>
    <row r="5" spans="1:49" ht="18" customHeight="1">
      <c r="A5" s="247"/>
      <c r="B5" s="314" t="s">
        <v>26</v>
      </c>
      <c r="C5" s="315"/>
      <c r="D5" s="40">
        <v>44136</v>
      </c>
      <c r="E5" s="40">
        <v>44166</v>
      </c>
      <c r="F5" s="40">
        <v>44197</v>
      </c>
      <c r="G5" s="40">
        <v>44228</v>
      </c>
      <c r="H5" s="40">
        <v>44256</v>
      </c>
      <c r="I5" s="40">
        <v>44287</v>
      </c>
      <c r="J5" s="40">
        <v>44317</v>
      </c>
      <c r="K5" s="40">
        <v>44348</v>
      </c>
      <c r="L5" s="40">
        <v>44378</v>
      </c>
      <c r="M5" s="40">
        <v>44409</v>
      </c>
      <c r="N5" s="40">
        <v>44440</v>
      </c>
      <c r="O5" s="40">
        <v>44470</v>
      </c>
      <c r="P5" s="40">
        <v>44501</v>
      </c>
      <c r="Q5" s="40">
        <v>44531</v>
      </c>
      <c r="R5" s="313"/>
      <c r="S5" s="332" t="s">
        <v>50</v>
      </c>
      <c r="T5" s="308"/>
      <c r="U5" s="308"/>
      <c r="V5" s="309"/>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row>
    <row r="6" spans="1:49" ht="18">
      <c r="A6" s="247"/>
      <c r="B6" s="300" t="s">
        <v>53</v>
      </c>
      <c r="C6" s="328"/>
      <c r="D6" s="41">
        <f>'Zwischenauswertung Umsätze'!N21-'Zwischenauswertung Umsätze'!$Q$14</f>
        <v>0</v>
      </c>
      <c r="E6" s="41">
        <f>'Zwischenauswertung Umsätze'!O21-'Zwischenauswertung Umsätze'!$Q$14</f>
        <v>0</v>
      </c>
      <c r="F6" s="41">
        <f>'Zwischenauswertung Umsätze'!D30-'Zwischenauswertung Umsätze'!$Q$14</f>
        <v>0</v>
      </c>
      <c r="G6" s="41">
        <f>'Zwischenauswertung Umsätze'!E30-'Zwischenauswertung Umsätze'!$Q$14</f>
        <v>0</v>
      </c>
      <c r="H6" s="41">
        <f>'Zwischenauswertung Umsätze'!F30-'Zwischenauswertung Umsätze'!$Q$14</f>
        <v>0</v>
      </c>
      <c r="I6" s="41">
        <f>'Zwischenauswertung Umsätze'!G30-'Zwischenauswertung Umsätze'!$Q$14</f>
        <v>0</v>
      </c>
      <c r="J6" s="41">
        <f>'Zwischenauswertung Umsätze'!H30-'Zwischenauswertung Umsätze'!$Q$14</f>
        <v>0</v>
      </c>
      <c r="K6" s="41">
        <f>'Zwischenauswertung Umsätze'!I30-'Zwischenauswertung Umsätze'!$Q$14</f>
        <v>0</v>
      </c>
      <c r="L6" s="41">
        <f>'Zwischenauswertung Umsätze'!J30-'Zwischenauswertung Umsätze'!$Q$14</f>
        <v>0</v>
      </c>
      <c r="M6" s="41">
        <f>'Zwischenauswertung Umsätze'!K30-'Zwischenauswertung Umsätze'!$Q$14</f>
        <v>0</v>
      </c>
      <c r="N6" s="41">
        <f>'Zwischenauswertung Umsätze'!L30-'Zwischenauswertung Umsätze'!$Q$14</f>
        <v>0</v>
      </c>
      <c r="O6" s="41">
        <f>'Zwischenauswertung Umsätze'!M30-'Zwischenauswertung Umsätze'!$Q$14</f>
        <v>0</v>
      </c>
      <c r="P6" s="41">
        <f>'Zwischenauswertung Umsätze'!N30-'Zwischenauswertung Umsätze'!$Q$14</f>
        <v>0</v>
      </c>
      <c r="Q6" s="41">
        <f>'Zwischenauswertung Umsätze'!O30-'Zwischenauswertung Umsätze'!$Q$14</f>
        <v>0</v>
      </c>
      <c r="R6" s="310"/>
      <c r="S6" s="331"/>
      <c r="T6" s="249"/>
      <c r="U6" s="249"/>
      <c r="V6" s="31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row>
    <row r="7" spans="1:49" ht="19" thickBot="1">
      <c r="A7" s="247"/>
      <c r="B7" s="300" t="s">
        <v>27</v>
      </c>
      <c r="C7" s="301"/>
      <c r="D7" s="87" t="e">
        <f>D6/'Zwischenauswertung Umsätze'!$Q$14</f>
        <v>#DIV/0!</v>
      </c>
      <c r="E7" s="87" t="e">
        <f>E6/'Zwischenauswertung Umsätze'!$Q$14</f>
        <v>#DIV/0!</v>
      </c>
      <c r="F7" s="87" t="e">
        <f>F6/'Zwischenauswertung Umsätze'!$Q$14</f>
        <v>#DIV/0!</v>
      </c>
      <c r="G7" s="87" t="e">
        <f>G6/'Zwischenauswertung Umsätze'!$Q$14</f>
        <v>#DIV/0!</v>
      </c>
      <c r="H7" s="87" t="e">
        <f>H6/'Zwischenauswertung Umsätze'!$Q$14</f>
        <v>#DIV/0!</v>
      </c>
      <c r="I7" s="87" t="e">
        <f>I6/'Zwischenauswertung Umsätze'!$Q$14</f>
        <v>#DIV/0!</v>
      </c>
      <c r="J7" s="87" t="e">
        <f>J6/'Zwischenauswertung Umsätze'!$Q$14</f>
        <v>#DIV/0!</v>
      </c>
      <c r="K7" s="87" t="e">
        <f>K6/'Zwischenauswertung Umsätze'!$Q$14</f>
        <v>#DIV/0!</v>
      </c>
      <c r="L7" s="87" t="e">
        <f>L6/'Zwischenauswertung Umsätze'!$Q$14</f>
        <v>#DIV/0!</v>
      </c>
      <c r="M7" s="87" t="e">
        <f>M6/'Zwischenauswertung Umsätze'!$Q$14</f>
        <v>#DIV/0!</v>
      </c>
      <c r="N7" s="87" t="e">
        <f>N6/'Zwischenauswertung Umsätze'!$Q$14</f>
        <v>#DIV/0!</v>
      </c>
      <c r="O7" s="87" t="e">
        <f>O6/'Zwischenauswertung Umsätze'!$Q$14</f>
        <v>#DIV/0!</v>
      </c>
      <c r="P7" s="87" t="e">
        <f>P6/'Zwischenauswertung Umsätze'!$Q$14</f>
        <v>#DIV/0!</v>
      </c>
      <c r="Q7" s="87" t="e">
        <f>Q6/'Zwischenauswertung Umsätze'!$Q$14</f>
        <v>#DIV/0!</v>
      </c>
      <c r="R7" s="310"/>
      <c r="S7" s="406" t="str">
        <f>VLOOKUP(N3,U81:V82,2)</f>
        <v>Umsatzprüfung nicht OK</v>
      </c>
      <c r="T7" s="407"/>
      <c r="U7" s="407"/>
      <c r="V7" s="408"/>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row>
    <row r="8" spans="1:49" ht="6" customHeight="1">
      <c r="A8" s="247"/>
      <c r="B8" s="331"/>
      <c r="C8" s="249"/>
      <c r="D8" s="249"/>
      <c r="E8" s="249"/>
      <c r="F8" s="249"/>
      <c r="G8" s="249"/>
      <c r="H8" s="249"/>
      <c r="I8" s="249"/>
      <c r="J8" s="249"/>
      <c r="K8" s="249"/>
      <c r="L8" s="249"/>
      <c r="M8" s="249"/>
      <c r="N8" s="249"/>
      <c r="O8" s="249"/>
      <c r="P8" s="249"/>
      <c r="Q8" s="249"/>
      <c r="R8" s="310"/>
      <c r="S8" s="418" t="s">
        <v>118</v>
      </c>
      <c r="T8" s="419"/>
      <c r="U8" s="419"/>
      <c r="V8" s="4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row>
    <row r="9" spans="1:49" ht="22" customHeight="1">
      <c r="A9" s="247"/>
      <c r="B9" s="344" t="s">
        <v>174</v>
      </c>
      <c r="C9" s="249"/>
      <c r="D9" s="249"/>
      <c r="E9" s="249"/>
      <c r="F9" s="249"/>
      <c r="G9" s="249"/>
      <c r="H9" s="249"/>
      <c r="I9" s="249"/>
      <c r="J9" s="249"/>
      <c r="K9" s="249"/>
      <c r="L9" s="249"/>
      <c r="M9" s="249"/>
      <c r="N9" s="249"/>
      <c r="O9" s="249"/>
      <c r="P9" s="249"/>
      <c r="Q9" s="249"/>
      <c r="R9" s="310"/>
      <c r="S9" s="421"/>
      <c r="T9" s="422"/>
      <c r="U9" s="422"/>
      <c r="V9" s="423"/>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row>
    <row r="10" spans="1:49" ht="20" customHeight="1" thickBot="1">
      <c r="A10" s="247"/>
      <c r="B10" s="333" t="s">
        <v>26</v>
      </c>
      <c r="C10" s="334"/>
      <c r="D10" s="442">
        <v>44136</v>
      </c>
      <c r="E10" s="443">
        <v>44166</v>
      </c>
      <c r="F10" s="443">
        <v>44197</v>
      </c>
      <c r="G10" s="443">
        <v>44228</v>
      </c>
      <c r="H10" s="443">
        <v>44256</v>
      </c>
      <c r="I10" s="443">
        <v>44287</v>
      </c>
      <c r="J10" s="443">
        <v>44317</v>
      </c>
      <c r="K10" s="443">
        <v>44348</v>
      </c>
      <c r="L10" s="443">
        <v>44378</v>
      </c>
      <c r="M10" s="443">
        <v>44409</v>
      </c>
      <c r="N10" s="443">
        <v>44440</v>
      </c>
      <c r="O10" s="443">
        <v>44470</v>
      </c>
      <c r="P10" s="443">
        <v>44501</v>
      </c>
      <c r="Q10" s="444">
        <v>44531</v>
      </c>
      <c r="R10" s="310"/>
      <c r="S10" s="305" t="e">
        <f>VLOOKUP(K95,U84:V85,2)</f>
        <v>#DIV/0!</v>
      </c>
      <c r="T10" s="301"/>
      <c r="U10" s="301"/>
      <c r="V10" s="306"/>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row>
    <row r="11" spans="1:49" ht="24" thickBot="1">
      <c r="A11" s="247"/>
      <c r="B11" s="327" t="s">
        <v>146</v>
      </c>
      <c r="C11" s="441"/>
      <c r="D11" s="195" t="e">
        <f>VLOOKUP(D7,$U$74:$V$79,2)</f>
        <v>#DIV/0!</v>
      </c>
      <c r="E11" s="195" t="e">
        <f>VLOOKUP(E7,$U$74:$V$79,2)</f>
        <v>#DIV/0!</v>
      </c>
      <c r="F11" s="195" t="e">
        <f>VLOOKUP(F7,$U$74:$V$79,2)</f>
        <v>#DIV/0!</v>
      </c>
      <c r="G11" s="195" t="e">
        <f>VLOOKUP(G7,$U$74:$V$79,2)</f>
        <v>#DIV/0!</v>
      </c>
      <c r="H11" s="195" t="e">
        <f>VLOOKUP(H7,$U$74:$V$79,2)</f>
        <v>#DIV/0!</v>
      </c>
      <c r="I11" s="195" t="e">
        <f>VLOOKUP(I7,$U$74:$V$79,2)</f>
        <v>#DIV/0!</v>
      </c>
      <c r="J11" s="195" t="e">
        <f t="shared" ref="J11:K11" si="0">VLOOKUP(J7,$U$74:$V$79,2)</f>
        <v>#DIV/0!</v>
      </c>
      <c r="K11" s="195" t="e">
        <f t="shared" si="0"/>
        <v>#DIV/0!</v>
      </c>
      <c r="L11" s="195" t="e">
        <f>VLOOKUP(L7,$U$74:$V$79,2)</f>
        <v>#DIV/0!</v>
      </c>
      <c r="M11" s="195" t="e">
        <f>VLOOKUP(M7,$U$74:$V$79,2)</f>
        <v>#DIV/0!</v>
      </c>
      <c r="N11" s="195" t="e">
        <f>VLOOKUP(N7,$U$74:$V$79,2)</f>
        <v>#DIV/0!</v>
      </c>
      <c r="O11" s="195" t="e">
        <f>VLOOKUP(O7,$U$74:$V$79,2)</f>
        <v>#DIV/0!</v>
      </c>
      <c r="P11" s="195" t="e">
        <f>VLOOKUP(P7,$U$74:$V$79,2)</f>
        <v>#DIV/0!</v>
      </c>
      <c r="Q11" s="195" t="e">
        <f>VLOOKUP(Q7,$U$74:$V$79,2)</f>
        <v>#DIV/0!</v>
      </c>
      <c r="R11" s="310"/>
      <c r="S11" s="307" t="e">
        <f>VLOOKUP(S3,U87:V88,2)</f>
        <v>#DIV/0!</v>
      </c>
      <c r="T11" s="303"/>
      <c r="U11" s="303"/>
      <c r="V11" s="304"/>
      <c r="X11" s="20"/>
      <c r="Y11" s="20"/>
      <c r="Z11" s="20"/>
      <c r="AA11" s="20"/>
      <c r="AB11" s="20"/>
      <c r="AC11" s="20"/>
      <c r="AD11" s="20"/>
      <c r="AE11" s="19">
        <v>0</v>
      </c>
      <c r="AF11" s="20"/>
      <c r="AG11" s="20"/>
      <c r="AH11" s="20"/>
      <c r="AI11" s="20"/>
      <c r="AJ11" s="20"/>
      <c r="AK11" s="20"/>
      <c r="AL11" s="20"/>
      <c r="AM11" s="20"/>
      <c r="AN11" s="20"/>
      <c r="AO11" s="20"/>
      <c r="AP11" s="20"/>
      <c r="AQ11" s="20"/>
      <c r="AR11" s="20"/>
      <c r="AS11" s="20"/>
      <c r="AT11" s="20"/>
      <c r="AU11" s="20"/>
      <c r="AV11" s="20"/>
      <c r="AW11" s="20"/>
    </row>
    <row r="12" spans="1:49" ht="24" customHeight="1">
      <c r="A12" s="247"/>
      <c r="B12" s="341" t="s">
        <v>134</v>
      </c>
      <c r="C12" s="342"/>
      <c r="D12" s="342"/>
      <c r="E12" s="342"/>
      <c r="F12" s="342"/>
      <c r="G12" s="342"/>
      <c r="H12" s="342"/>
      <c r="I12" s="342"/>
      <c r="J12" s="342"/>
      <c r="K12" s="342"/>
      <c r="L12" s="342"/>
      <c r="M12" s="342"/>
      <c r="N12" s="342"/>
      <c r="O12" s="342"/>
      <c r="P12" s="342"/>
      <c r="Q12" s="342"/>
      <c r="R12" s="310"/>
      <c r="S12" s="409" t="s">
        <v>167</v>
      </c>
      <c r="T12" s="410"/>
      <c r="U12" s="410"/>
      <c r="V12" s="411"/>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1:49" ht="21" customHeight="1">
      <c r="A13" s="247"/>
      <c r="B13" s="335" t="s">
        <v>120</v>
      </c>
      <c r="C13" s="336"/>
      <c r="D13" s="196">
        <f>VLOOKUP(D8,$U$74:$V$79,2)</f>
        <v>0</v>
      </c>
      <c r="E13" s="196">
        <f>VLOOKUP(E8,$U$74:$V$79,2)</f>
        <v>0</v>
      </c>
      <c r="F13" s="196" t="e">
        <f>L82</f>
        <v>#DIV/0!</v>
      </c>
      <c r="G13" s="196" t="e">
        <f>L83</f>
        <v>#DIV/0!</v>
      </c>
      <c r="H13" s="196" t="e">
        <f>L84</f>
        <v>#DIV/0!</v>
      </c>
      <c r="I13" s="196" t="e">
        <f>L85</f>
        <v>#DIV/0!</v>
      </c>
      <c r="J13" s="196" t="e">
        <f>L86</f>
        <v>#DIV/0!</v>
      </c>
      <c r="K13" s="196" t="e">
        <f>L87</f>
        <v>#DIV/0!</v>
      </c>
      <c r="L13" s="196" t="e">
        <f>L88</f>
        <v>#DIV/0!</v>
      </c>
      <c r="M13" s="196" t="e">
        <f>L89</f>
        <v>#DIV/0!</v>
      </c>
      <c r="N13" s="196" t="e">
        <f>L90</f>
        <v>#DIV/0!</v>
      </c>
      <c r="O13" s="196" t="e">
        <f>L91</f>
        <v>#DIV/0!</v>
      </c>
      <c r="P13" s="196" t="e">
        <f>L92</f>
        <v>#DIV/0!</v>
      </c>
      <c r="Q13" s="196" t="e">
        <f>L93</f>
        <v>#DIV/0!</v>
      </c>
      <c r="R13" s="310"/>
      <c r="S13" s="412"/>
      <c r="T13" s="413"/>
      <c r="U13" s="413"/>
      <c r="V13" s="414"/>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row>
    <row r="14" spans="1:49" ht="12" customHeight="1" thickBot="1">
      <c r="A14" s="247"/>
      <c r="B14" s="337" t="s">
        <v>172</v>
      </c>
      <c r="C14" s="338"/>
      <c r="D14" s="432"/>
      <c r="E14" s="433"/>
      <c r="F14" s="433"/>
      <c r="G14" s="433"/>
      <c r="H14" s="433"/>
      <c r="I14" s="433"/>
      <c r="J14" s="433"/>
      <c r="K14" s="433"/>
      <c r="L14" s="433"/>
      <c r="M14" s="433"/>
      <c r="N14" s="433"/>
      <c r="O14" s="434"/>
      <c r="P14" s="434"/>
      <c r="Q14" s="434"/>
      <c r="R14" s="310"/>
      <c r="S14" s="412"/>
      <c r="T14" s="413"/>
      <c r="U14" s="413"/>
      <c r="V14" s="414"/>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row>
    <row r="15" spans="1:49" ht="24" customHeight="1" thickBot="1">
      <c r="A15" s="247"/>
      <c r="B15" s="339"/>
      <c r="C15" s="340"/>
      <c r="D15" s="93" t="e">
        <f>D11+(D13*D11)</f>
        <v>#DIV/0!</v>
      </c>
      <c r="E15" s="93" t="e">
        <f t="shared" ref="E15:Q15" si="1">E11+(E13*E11)</f>
        <v>#DIV/0!</v>
      </c>
      <c r="F15" s="93" t="e">
        <f t="shared" si="1"/>
        <v>#DIV/0!</v>
      </c>
      <c r="G15" s="93" t="e">
        <f t="shared" si="1"/>
        <v>#DIV/0!</v>
      </c>
      <c r="H15" s="93" t="e">
        <f t="shared" si="1"/>
        <v>#DIV/0!</v>
      </c>
      <c r="I15" s="93" t="e">
        <f t="shared" si="1"/>
        <v>#DIV/0!</v>
      </c>
      <c r="J15" s="93" t="e">
        <f t="shared" si="1"/>
        <v>#DIV/0!</v>
      </c>
      <c r="K15" s="93" t="e">
        <f t="shared" si="1"/>
        <v>#DIV/0!</v>
      </c>
      <c r="L15" s="93" t="e">
        <f t="shared" si="1"/>
        <v>#DIV/0!</v>
      </c>
      <c r="M15" s="93" t="e">
        <f t="shared" si="1"/>
        <v>#DIV/0!</v>
      </c>
      <c r="N15" s="93" t="e">
        <f t="shared" si="1"/>
        <v>#DIV/0!</v>
      </c>
      <c r="O15" s="93" t="e">
        <f t="shared" si="1"/>
        <v>#DIV/0!</v>
      </c>
      <c r="P15" s="93" t="e">
        <f t="shared" si="1"/>
        <v>#DIV/0!</v>
      </c>
      <c r="Q15" s="93" t="e">
        <f t="shared" si="1"/>
        <v>#DIV/0!</v>
      </c>
      <c r="R15" s="312"/>
      <c r="S15" s="415"/>
      <c r="T15" s="416"/>
      <c r="U15" s="416"/>
      <c r="V15" s="417"/>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row>
    <row r="16" spans="1:49" ht="6" customHeight="1">
      <c r="A16" s="247"/>
      <c r="B16" s="302"/>
      <c r="C16" s="249"/>
      <c r="D16" s="249"/>
      <c r="E16" s="249"/>
      <c r="F16" s="249"/>
      <c r="G16" s="249"/>
      <c r="H16" s="249"/>
      <c r="I16" s="249"/>
      <c r="J16" s="249"/>
      <c r="K16" s="249"/>
      <c r="L16" s="249"/>
      <c r="M16" s="249"/>
      <c r="N16" s="249"/>
      <c r="O16" s="249"/>
      <c r="P16" s="249"/>
      <c r="Q16" s="249"/>
      <c r="R16" s="249"/>
      <c r="S16" s="249"/>
      <c r="T16" s="249"/>
      <c r="U16" s="249"/>
      <c r="V16" s="249"/>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row>
    <row r="17" spans="1:49">
      <c r="A17" s="247"/>
      <c r="B17" s="20"/>
      <c r="C17" s="19">
        <v>-0.3</v>
      </c>
      <c r="D17" s="19">
        <v>-0.3</v>
      </c>
      <c r="E17" s="19">
        <v>-0.3</v>
      </c>
      <c r="F17" s="19">
        <v>-0.3</v>
      </c>
      <c r="G17" s="19">
        <v>-0.3</v>
      </c>
      <c r="H17" s="19">
        <v>-0.3</v>
      </c>
      <c r="I17" s="19">
        <v>-0.3</v>
      </c>
      <c r="J17" s="19">
        <v>-0.3</v>
      </c>
      <c r="K17" s="19">
        <v>-0.3</v>
      </c>
      <c r="L17" s="19">
        <v>-0.3</v>
      </c>
      <c r="M17" s="19">
        <v>-0.3</v>
      </c>
      <c r="N17" s="19">
        <v>-0.3</v>
      </c>
      <c r="O17" s="19">
        <v>-0.3</v>
      </c>
      <c r="P17" s="19">
        <v>-0.3</v>
      </c>
      <c r="Q17" s="19">
        <v>-0.3</v>
      </c>
      <c r="R17" s="19"/>
      <c r="S17" s="435"/>
      <c r="T17" s="436"/>
      <c r="U17" s="436"/>
      <c r="V17" s="437"/>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row>
    <row r="18" spans="1:49">
      <c r="A18" s="247"/>
      <c r="B18" s="20"/>
      <c r="C18" s="19">
        <v>-0.5</v>
      </c>
      <c r="D18" s="19">
        <v>-0.5</v>
      </c>
      <c r="E18" s="19">
        <v>-0.5</v>
      </c>
      <c r="F18" s="19">
        <v>-0.5</v>
      </c>
      <c r="G18" s="19">
        <v>-0.5</v>
      </c>
      <c r="H18" s="19">
        <v>-0.5</v>
      </c>
      <c r="I18" s="19">
        <v>-0.5</v>
      </c>
      <c r="J18" s="19">
        <v>-0.5</v>
      </c>
      <c r="K18" s="19">
        <v>-0.5</v>
      </c>
      <c r="L18" s="19">
        <v>-0.5</v>
      </c>
      <c r="M18" s="19">
        <v>-0.5</v>
      </c>
      <c r="N18" s="19">
        <v>-0.5</v>
      </c>
      <c r="O18" s="19">
        <v>-0.5</v>
      </c>
      <c r="P18" s="19">
        <v>-0.5</v>
      </c>
      <c r="Q18" s="19">
        <v>-0.5</v>
      </c>
      <c r="R18" s="19"/>
      <c r="S18" s="249"/>
      <c r="T18" s="249"/>
      <c r="U18" s="249"/>
      <c r="V18" s="31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row>
    <row r="19" spans="1:49">
      <c r="A19" s="247"/>
      <c r="B19" s="20"/>
      <c r="C19" s="19">
        <v>-0.7</v>
      </c>
      <c r="D19" s="19">
        <v>-0.7</v>
      </c>
      <c r="E19" s="19">
        <v>-0.7</v>
      </c>
      <c r="F19" s="19">
        <v>-0.7</v>
      </c>
      <c r="G19" s="19">
        <v>-0.7</v>
      </c>
      <c r="H19" s="19">
        <v>-0.7</v>
      </c>
      <c r="I19" s="19">
        <v>-0.7</v>
      </c>
      <c r="J19" s="19">
        <v>-0.7</v>
      </c>
      <c r="K19" s="19">
        <v>-0.7</v>
      </c>
      <c r="L19" s="19">
        <v>-0.7</v>
      </c>
      <c r="M19" s="19">
        <v>-0.7</v>
      </c>
      <c r="N19" s="19">
        <v>-0.7</v>
      </c>
      <c r="O19" s="19">
        <v>-0.7</v>
      </c>
      <c r="P19" s="19">
        <v>-0.7</v>
      </c>
      <c r="Q19" s="19">
        <v>-0.7</v>
      </c>
      <c r="R19" s="19"/>
      <c r="S19" s="249"/>
      <c r="T19" s="249"/>
      <c r="U19" s="249"/>
      <c r="V19" s="31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row>
    <row r="20" spans="1:49">
      <c r="A20" s="247"/>
      <c r="B20" s="20"/>
      <c r="C20" s="20"/>
      <c r="D20" s="20"/>
      <c r="E20" s="20"/>
      <c r="F20" s="20"/>
      <c r="G20" s="20"/>
      <c r="H20" s="20"/>
      <c r="I20" s="20"/>
      <c r="J20" s="20"/>
      <c r="K20" s="20"/>
      <c r="L20" s="20"/>
      <c r="M20" s="20"/>
      <c r="N20" s="426"/>
      <c r="O20" s="426"/>
      <c r="P20" s="426"/>
      <c r="Q20" s="426"/>
      <c r="R20" s="426"/>
      <c r="S20" s="249"/>
      <c r="T20" s="249"/>
      <c r="U20" s="249"/>
      <c r="V20" s="31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row>
    <row r="21" spans="1:49">
      <c r="A21" s="247"/>
      <c r="B21" s="20"/>
      <c r="C21" s="20"/>
      <c r="D21" s="20"/>
      <c r="E21" s="20"/>
      <c r="F21" s="20"/>
      <c r="G21" s="20"/>
      <c r="H21" s="20"/>
      <c r="I21" s="20"/>
      <c r="J21" s="20"/>
      <c r="K21" s="20"/>
      <c r="L21" s="20"/>
      <c r="M21" s="20"/>
      <c r="N21" s="426"/>
      <c r="O21" s="426"/>
      <c r="P21" s="426"/>
      <c r="Q21" s="426"/>
      <c r="R21" s="426"/>
      <c r="S21" s="249"/>
      <c r="T21" s="249"/>
      <c r="U21" s="249"/>
      <c r="V21" s="31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row>
    <row r="22" spans="1:49">
      <c r="A22" s="247"/>
      <c r="B22" s="60"/>
      <c r="C22" s="60"/>
      <c r="D22" s="60"/>
      <c r="E22" s="60"/>
      <c r="F22" s="60"/>
      <c r="G22" s="60"/>
      <c r="H22" s="60"/>
      <c r="I22" s="60"/>
      <c r="J22" s="60"/>
      <c r="K22" s="60"/>
      <c r="L22" s="60"/>
      <c r="M22" s="60"/>
      <c r="N22" s="424"/>
      <c r="O22" s="424"/>
      <c r="P22" s="424"/>
      <c r="Q22" s="424"/>
      <c r="R22" s="424"/>
      <c r="S22" s="249"/>
      <c r="T22" s="249"/>
      <c r="U22" s="249"/>
      <c r="V22" s="31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row>
    <row r="23" spans="1:49">
      <c r="A23" s="247"/>
      <c r="B23" s="60"/>
      <c r="C23" s="60"/>
      <c r="D23" s="60"/>
      <c r="E23" s="60"/>
      <c r="F23" s="60"/>
      <c r="G23" s="60"/>
      <c r="H23" s="60"/>
      <c r="I23" s="60"/>
      <c r="J23" s="60"/>
      <c r="K23" s="60"/>
      <c r="L23" s="60"/>
      <c r="M23" s="60"/>
      <c r="N23" s="424"/>
      <c r="O23" s="424"/>
      <c r="P23" s="424"/>
      <c r="Q23" s="424"/>
      <c r="R23" s="424"/>
      <c r="S23" s="249"/>
      <c r="T23" s="249"/>
      <c r="U23" s="249"/>
      <c r="V23" s="31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row>
    <row r="24" spans="1:49">
      <c r="A24" s="247"/>
      <c r="B24" s="60"/>
      <c r="C24" s="60"/>
      <c r="D24" s="60"/>
      <c r="E24" s="60"/>
      <c r="F24" s="60"/>
      <c r="G24" s="60"/>
      <c r="H24" s="60"/>
      <c r="I24" s="60"/>
      <c r="J24" s="60"/>
      <c r="K24" s="60"/>
      <c r="L24" s="60"/>
      <c r="M24" s="60"/>
      <c r="N24" s="424"/>
      <c r="O24" s="424"/>
      <c r="P24" s="424"/>
      <c r="Q24" s="424"/>
      <c r="R24" s="424"/>
      <c r="S24" s="249"/>
      <c r="T24" s="249"/>
      <c r="U24" s="249"/>
      <c r="V24" s="31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row>
    <row r="25" spans="1:49">
      <c r="A25" s="247"/>
      <c r="B25" s="60"/>
      <c r="C25" s="60"/>
      <c r="D25" s="60"/>
      <c r="E25" s="60"/>
      <c r="F25" s="60"/>
      <c r="G25" s="60"/>
      <c r="H25" s="60"/>
      <c r="I25" s="60"/>
      <c r="J25" s="60"/>
      <c r="K25" s="60"/>
      <c r="L25" s="60"/>
      <c r="M25" s="60"/>
      <c r="N25" s="424"/>
      <c r="O25" s="424"/>
      <c r="P25" s="424"/>
      <c r="Q25" s="424"/>
      <c r="R25" s="424"/>
      <c r="S25" s="249"/>
      <c r="T25" s="249"/>
      <c r="U25" s="249"/>
      <c r="V25" s="31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row>
    <row r="26" spans="1:49">
      <c r="A26" s="247"/>
      <c r="B26" s="60"/>
      <c r="C26" s="60"/>
      <c r="D26" s="60"/>
      <c r="E26" s="60"/>
      <c r="F26" s="60"/>
      <c r="G26" s="60"/>
      <c r="H26" s="60"/>
      <c r="I26" s="60"/>
      <c r="J26" s="60"/>
      <c r="K26" s="60"/>
      <c r="L26" s="60"/>
      <c r="M26" s="60"/>
      <c r="N26" s="424"/>
      <c r="O26" s="424"/>
      <c r="P26" s="424"/>
      <c r="Q26" s="424"/>
      <c r="R26" s="424"/>
      <c r="S26" s="249"/>
      <c r="T26" s="249"/>
      <c r="U26" s="249"/>
      <c r="V26" s="31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row>
    <row r="27" spans="1:49">
      <c r="A27" s="247"/>
      <c r="B27" s="60"/>
      <c r="C27" s="60"/>
      <c r="D27" s="60"/>
      <c r="E27" s="60"/>
      <c r="F27" s="60"/>
      <c r="G27" s="60"/>
      <c r="H27" s="60"/>
      <c r="I27" s="60"/>
      <c r="J27" s="60"/>
      <c r="K27" s="60"/>
      <c r="L27" s="60"/>
      <c r="M27" s="60"/>
      <c r="N27" s="424"/>
      <c r="O27" s="424"/>
      <c r="P27" s="424"/>
      <c r="Q27" s="424"/>
      <c r="R27" s="424"/>
      <c r="S27" s="249"/>
      <c r="T27" s="249"/>
      <c r="U27" s="249"/>
      <c r="V27" s="31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row>
    <row r="28" spans="1:49">
      <c r="A28" s="247"/>
      <c r="B28" s="60"/>
      <c r="C28" s="60"/>
      <c r="D28" s="60"/>
      <c r="E28" s="60"/>
      <c r="F28" s="60"/>
      <c r="G28" s="60"/>
      <c r="H28" s="60"/>
      <c r="I28" s="60"/>
      <c r="J28" s="60"/>
      <c r="K28" s="60"/>
      <c r="L28" s="60"/>
      <c r="M28" s="60"/>
      <c r="N28" s="424"/>
      <c r="O28" s="424"/>
      <c r="P28" s="424"/>
      <c r="Q28" s="424"/>
      <c r="R28" s="424"/>
      <c r="S28" s="249"/>
      <c r="T28" s="249"/>
      <c r="U28" s="249"/>
      <c r="V28" s="31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row>
    <row r="29" spans="1:49">
      <c r="A29" s="247"/>
      <c r="B29" s="60"/>
      <c r="C29" s="60"/>
      <c r="D29" s="60"/>
      <c r="E29" s="60"/>
      <c r="F29" s="60"/>
      <c r="G29" s="60"/>
      <c r="H29" s="60"/>
      <c r="I29" s="60"/>
      <c r="J29" s="60"/>
      <c r="K29" s="60"/>
      <c r="L29" s="60"/>
      <c r="M29" s="60"/>
      <c r="N29" s="424"/>
      <c r="O29" s="424"/>
      <c r="P29" s="424"/>
      <c r="Q29" s="424"/>
      <c r="R29" s="424"/>
      <c r="S29" s="249"/>
      <c r="T29" s="249"/>
      <c r="U29" s="249"/>
      <c r="V29" s="31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row>
    <row r="30" spans="1:49">
      <c r="A30" s="247"/>
      <c r="B30" s="60"/>
      <c r="C30" s="60"/>
      <c r="D30" s="60"/>
      <c r="E30" s="60"/>
      <c r="F30" s="60"/>
      <c r="G30" s="60"/>
      <c r="H30" s="60"/>
      <c r="I30" s="60"/>
      <c r="J30" s="60"/>
      <c r="K30" s="60"/>
      <c r="L30" s="60"/>
      <c r="M30" s="60"/>
      <c r="N30" s="424"/>
      <c r="O30" s="424"/>
      <c r="P30" s="424"/>
      <c r="Q30" s="424"/>
      <c r="R30" s="424"/>
      <c r="S30" s="249"/>
      <c r="T30" s="249"/>
      <c r="U30" s="249"/>
      <c r="V30" s="310"/>
    </row>
    <row r="31" spans="1:49">
      <c r="A31" s="247"/>
      <c r="B31" s="60"/>
      <c r="C31" s="60"/>
      <c r="D31" s="60"/>
      <c r="E31" s="60"/>
      <c r="F31" s="60"/>
      <c r="G31" s="60"/>
      <c r="H31" s="60"/>
      <c r="I31" s="60"/>
      <c r="J31" s="60"/>
      <c r="K31" s="60"/>
      <c r="L31" s="60"/>
      <c r="M31" s="60"/>
      <c r="N31" s="424"/>
      <c r="O31" s="424"/>
      <c r="P31" s="424"/>
      <c r="Q31" s="424"/>
      <c r="R31" s="424"/>
      <c r="S31" s="249"/>
      <c r="T31" s="249"/>
      <c r="U31" s="249"/>
      <c r="V31" s="310"/>
    </row>
    <row r="32" spans="1:49">
      <c r="A32" s="247"/>
      <c r="B32" s="60"/>
      <c r="C32" s="60"/>
      <c r="D32" s="60"/>
      <c r="E32" s="60"/>
      <c r="F32" s="60"/>
      <c r="G32" s="60"/>
      <c r="H32" s="60"/>
      <c r="I32" s="60"/>
      <c r="J32" s="60"/>
      <c r="K32" s="60"/>
      <c r="L32" s="60"/>
      <c r="M32" s="60"/>
      <c r="N32" s="424"/>
      <c r="O32" s="424"/>
      <c r="P32" s="424"/>
      <c r="Q32" s="424"/>
      <c r="R32" s="424"/>
      <c r="S32" s="249"/>
      <c r="T32" s="249"/>
      <c r="U32" s="249"/>
      <c r="V32" s="310"/>
    </row>
    <row r="33" spans="1:22">
      <c r="A33" s="247"/>
      <c r="B33" s="60"/>
      <c r="C33" s="60"/>
      <c r="D33" s="60"/>
      <c r="E33" s="60"/>
      <c r="F33" s="60"/>
      <c r="G33" s="60"/>
      <c r="H33" s="60"/>
      <c r="I33" s="60"/>
      <c r="J33" s="60"/>
      <c r="K33" s="60"/>
      <c r="L33" s="60"/>
      <c r="M33" s="60"/>
      <c r="N33" s="424"/>
      <c r="O33" s="424"/>
      <c r="P33" s="424"/>
      <c r="Q33" s="424"/>
      <c r="R33" s="424"/>
      <c r="S33" s="249"/>
      <c r="T33" s="249"/>
      <c r="U33" s="249"/>
      <c r="V33" s="310"/>
    </row>
    <row r="34" spans="1:22">
      <c r="A34" s="247"/>
      <c r="B34" s="60"/>
      <c r="C34" s="60"/>
      <c r="D34" s="60"/>
      <c r="E34" s="60"/>
      <c r="F34" s="60"/>
      <c r="G34" s="60"/>
      <c r="H34" s="60"/>
      <c r="I34" s="60"/>
      <c r="J34" s="60"/>
      <c r="K34" s="60"/>
      <c r="L34" s="60"/>
      <c r="M34" s="60"/>
      <c r="N34" s="424"/>
      <c r="O34" s="424"/>
      <c r="P34" s="424"/>
      <c r="Q34" s="424"/>
      <c r="R34" s="424"/>
      <c r="S34" s="249"/>
      <c r="T34" s="249"/>
      <c r="U34" s="249"/>
      <c r="V34" s="310"/>
    </row>
    <row r="35" spans="1:22">
      <c r="A35" s="247"/>
      <c r="B35" s="60"/>
      <c r="C35" s="60"/>
      <c r="D35" s="60"/>
      <c r="E35" s="60"/>
      <c r="F35" s="60"/>
      <c r="G35" s="60"/>
      <c r="H35" s="60"/>
      <c r="I35" s="60"/>
      <c r="J35" s="60"/>
      <c r="K35" s="60"/>
      <c r="L35" s="60"/>
      <c r="M35" s="60"/>
      <c r="N35" s="424"/>
      <c r="O35" s="424"/>
      <c r="P35" s="424"/>
      <c r="Q35" s="424"/>
      <c r="R35" s="424"/>
      <c r="S35" s="249"/>
      <c r="T35" s="249"/>
      <c r="U35" s="249"/>
      <c r="V35" s="310"/>
    </row>
    <row r="36" spans="1:22">
      <c r="A36" s="247"/>
      <c r="B36" s="60"/>
      <c r="C36" s="60"/>
      <c r="D36" s="60"/>
      <c r="E36" s="60"/>
      <c r="F36" s="60"/>
      <c r="G36" s="60"/>
      <c r="H36" s="60"/>
      <c r="I36" s="60"/>
      <c r="J36" s="60"/>
      <c r="K36" s="60"/>
      <c r="L36" s="60"/>
      <c r="M36" s="60"/>
      <c r="N36" s="424"/>
      <c r="O36" s="424"/>
      <c r="P36" s="424"/>
      <c r="Q36" s="424"/>
      <c r="R36" s="424"/>
      <c r="S36" s="249"/>
      <c r="T36" s="249"/>
      <c r="U36" s="249"/>
      <c r="V36" s="310"/>
    </row>
    <row r="37" spans="1:22">
      <c r="A37" s="247"/>
      <c r="B37" s="60"/>
      <c r="C37" s="60"/>
      <c r="D37" s="60"/>
      <c r="E37" s="60"/>
      <c r="F37" s="60"/>
      <c r="G37" s="60"/>
      <c r="H37" s="60"/>
      <c r="I37" s="60"/>
      <c r="J37" s="60"/>
      <c r="K37" s="60"/>
      <c r="L37" s="60"/>
      <c r="M37" s="60"/>
      <c r="N37" s="424"/>
      <c r="O37" s="424"/>
      <c r="P37" s="424"/>
      <c r="Q37" s="424"/>
      <c r="R37" s="424"/>
      <c r="S37" s="249"/>
      <c r="T37" s="249"/>
      <c r="U37" s="249"/>
      <c r="V37" s="310"/>
    </row>
    <row r="38" spans="1:22">
      <c r="A38" s="247"/>
      <c r="B38" s="60"/>
      <c r="C38" s="60"/>
      <c r="D38" s="60"/>
      <c r="E38" s="60"/>
      <c r="F38" s="60"/>
      <c r="G38" s="60"/>
      <c r="H38" s="60"/>
      <c r="I38" s="60"/>
      <c r="J38" s="60"/>
      <c r="K38" s="60"/>
      <c r="L38" s="60"/>
      <c r="M38" s="60"/>
      <c r="N38" s="424"/>
      <c r="O38" s="424"/>
      <c r="P38" s="424"/>
      <c r="Q38" s="424"/>
      <c r="R38" s="424"/>
      <c r="S38" s="249"/>
      <c r="T38" s="249"/>
      <c r="U38" s="249"/>
      <c r="V38" s="310"/>
    </row>
    <row r="39" spans="1:22">
      <c r="A39" s="247"/>
      <c r="B39" s="60"/>
      <c r="C39" s="60"/>
      <c r="D39" s="60"/>
      <c r="E39" s="60"/>
      <c r="F39" s="60"/>
      <c r="G39" s="60"/>
      <c r="H39" s="60"/>
      <c r="I39" s="60"/>
      <c r="J39" s="60"/>
      <c r="K39" s="60"/>
      <c r="L39" s="60"/>
      <c r="M39" s="60"/>
      <c r="N39" s="424"/>
      <c r="O39" s="424"/>
      <c r="P39" s="424"/>
      <c r="Q39" s="424"/>
      <c r="R39" s="424"/>
      <c r="S39" s="249"/>
      <c r="T39" s="249"/>
      <c r="U39" s="249"/>
      <c r="V39" s="310"/>
    </row>
    <row r="40" spans="1:22">
      <c r="A40" s="247"/>
      <c r="B40" s="60"/>
      <c r="C40" s="60"/>
      <c r="D40" s="60"/>
      <c r="E40" s="60"/>
      <c r="F40" s="60"/>
      <c r="G40" s="60"/>
      <c r="H40" s="60"/>
      <c r="I40" s="60"/>
      <c r="J40" s="60"/>
      <c r="K40" s="60"/>
      <c r="L40" s="60"/>
      <c r="M40" s="60"/>
      <c r="N40" s="424"/>
      <c r="O40" s="424"/>
      <c r="P40" s="424"/>
      <c r="Q40" s="424"/>
      <c r="R40" s="424"/>
      <c r="S40" s="249"/>
      <c r="T40" s="249"/>
      <c r="U40" s="249"/>
      <c r="V40" s="310"/>
    </row>
    <row r="41" spans="1:22">
      <c r="A41" s="247"/>
      <c r="B41" s="60"/>
      <c r="C41" s="60"/>
      <c r="D41" s="60"/>
      <c r="E41" s="60"/>
      <c r="F41" s="60"/>
      <c r="G41" s="60"/>
      <c r="H41" s="60"/>
      <c r="I41" s="60"/>
      <c r="J41" s="60"/>
      <c r="K41" s="60"/>
      <c r="L41" s="60"/>
      <c r="M41" s="60"/>
      <c r="N41" s="424"/>
      <c r="O41" s="424"/>
      <c r="P41" s="424"/>
      <c r="Q41" s="424"/>
      <c r="R41" s="424"/>
      <c r="S41" s="249"/>
      <c r="T41" s="249"/>
      <c r="U41" s="249"/>
      <c r="V41" s="310"/>
    </row>
    <row r="42" spans="1:22" ht="16" thickBot="1">
      <c r="A42" s="247"/>
      <c r="B42" s="60"/>
      <c r="C42" s="60"/>
      <c r="D42" s="60"/>
      <c r="E42" s="60"/>
      <c r="F42" s="60"/>
      <c r="G42" s="60"/>
      <c r="H42" s="60"/>
      <c r="I42" s="60"/>
      <c r="J42" s="60"/>
      <c r="K42" s="60"/>
      <c r="L42" s="60"/>
      <c r="M42" s="60"/>
      <c r="N42" s="425"/>
      <c r="O42" s="425"/>
      <c r="P42" s="425"/>
      <c r="Q42" s="425"/>
      <c r="R42" s="425"/>
      <c r="S42" s="342"/>
      <c r="T42" s="342"/>
      <c r="U42" s="342"/>
      <c r="V42" s="343"/>
    </row>
    <row r="43" spans="1:22">
      <c r="A43" s="247"/>
      <c r="B43" s="247"/>
      <c r="C43" s="247"/>
      <c r="D43" s="247"/>
      <c r="E43" s="247"/>
      <c r="F43" s="247"/>
      <c r="G43" s="247"/>
      <c r="H43" s="247"/>
      <c r="I43" s="247"/>
      <c r="J43" s="247"/>
      <c r="K43" s="247"/>
      <c r="L43" s="247"/>
      <c r="M43" s="247"/>
      <c r="N43" s="247"/>
      <c r="O43" s="247"/>
      <c r="P43" s="247"/>
      <c r="Q43" s="247"/>
      <c r="R43" s="247"/>
      <c r="S43" s="247"/>
      <c r="T43" s="247"/>
      <c r="U43" s="247"/>
      <c r="V43" s="247"/>
    </row>
    <row r="44" spans="1:22" ht="6" customHeight="1">
      <c r="A44" s="247"/>
      <c r="B44" s="38"/>
      <c r="C44" s="38"/>
      <c r="D44" s="38"/>
      <c r="E44" s="38"/>
      <c r="F44" s="38"/>
      <c r="G44" s="38"/>
      <c r="H44" s="38"/>
      <c r="I44" s="38"/>
      <c r="J44" s="38"/>
      <c r="K44" s="38"/>
      <c r="L44" s="38"/>
      <c r="M44" s="38"/>
      <c r="N44" s="38"/>
      <c r="O44" s="38"/>
      <c r="P44" s="38"/>
      <c r="Q44" s="38"/>
      <c r="R44" s="38"/>
      <c r="S44" s="43"/>
      <c r="T44" s="43"/>
      <c r="U44" s="38"/>
      <c r="V44" s="38"/>
    </row>
    <row r="45" spans="1:22" ht="15" customHeight="1">
      <c r="A45" s="247"/>
      <c r="B45" s="247"/>
      <c r="C45" s="247"/>
      <c r="D45" s="247"/>
      <c r="E45" s="247"/>
      <c r="F45" s="247"/>
      <c r="G45" s="247"/>
      <c r="H45" s="247"/>
      <c r="I45" s="247"/>
      <c r="J45" s="247"/>
      <c r="K45" s="247"/>
      <c r="L45" s="247"/>
      <c r="M45" s="247"/>
      <c r="N45" s="247"/>
      <c r="O45" s="243"/>
      <c r="P45" s="429" t="s">
        <v>173</v>
      </c>
      <c r="Q45" s="430"/>
      <c r="R45" s="430"/>
      <c r="S45" s="430"/>
      <c r="T45" s="430"/>
      <c r="U45" s="430"/>
      <c r="V45" s="430"/>
    </row>
    <row r="46" spans="1:22" ht="15" customHeight="1">
      <c r="A46" s="247"/>
      <c r="O46" s="243"/>
      <c r="P46" s="430"/>
      <c r="Q46" s="430"/>
      <c r="R46" s="430"/>
      <c r="S46" s="430"/>
      <c r="T46" s="430"/>
      <c r="U46" s="430"/>
      <c r="V46" s="430"/>
    </row>
    <row r="47" spans="1:22" ht="15" customHeight="1">
      <c r="A47" s="247"/>
      <c r="O47" s="243"/>
      <c r="P47" s="430"/>
      <c r="Q47" s="430"/>
      <c r="R47" s="430"/>
      <c r="S47" s="430"/>
      <c r="T47" s="430"/>
      <c r="U47" s="430"/>
      <c r="V47" s="430"/>
    </row>
    <row r="48" spans="1:22" ht="15" customHeight="1">
      <c r="A48" s="247"/>
      <c r="O48" s="243"/>
      <c r="P48" s="430"/>
      <c r="Q48" s="430"/>
      <c r="R48" s="430"/>
      <c r="S48" s="430"/>
      <c r="T48" s="430"/>
      <c r="U48" s="430"/>
      <c r="V48" s="430"/>
    </row>
    <row r="49" spans="1:22" ht="15" customHeight="1">
      <c r="A49" s="247"/>
      <c r="O49" s="243"/>
      <c r="P49" s="430"/>
      <c r="Q49" s="430"/>
      <c r="R49" s="430"/>
      <c r="S49" s="430"/>
      <c r="T49" s="430"/>
      <c r="U49" s="430"/>
      <c r="V49" s="430"/>
    </row>
    <row r="50" spans="1:22" ht="15" customHeight="1">
      <c r="A50" s="247"/>
      <c r="O50" s="243"/>
      <c r="P50" s="430"/>
      <c r="Q50" s="430"/>
      <c r="R50" s="430"/>
      <c r="S50" s="430"/>
      <c r="T50" s="430"/>
      <c r="U50" s="430"/>
      <c r="V50" s="430"/>
    </row>
    <row r="51" spans="1:22" ht="15" customHeight="1">
      <c r="A51" s="247"/>
      <c r="O51" s="243"/>
      <c r="P51" s="430"/>
      <c r="Q51" s="430"/>
      <c r="R51" s="430"/>
      <c r="S51" s="430"/>
      <c r="T51" s="430"/>
      <c r="U51" s="430"/>
      <c r="V51" s="430"/>
    </row>
    <row r="52" spans="1:22" ht="15" customHeight="1">
      <c r="A52" s="247"/>
      <c r="O52" s="243"/>
      <c r="P52" s="430"/>
      <c r="Q52" s="430"/>
      <c r="R52" s="430"/>
      <c r="S52" s="430"/>
      <c r="T52" s="430"/>
      <c r="U52" s="430"/>
      <c r="V52" s="430"/>
    </row>
    <row r="53" spans="1:22" ht="15" customHeight="1">
      <c r="A53" s="247"/>
      <c r="O53" s="243"/>
      <c r="P53" s="430"/>
      <c r="Q53" s="430"/>
      <c r="R53" s="430"/>
      <c r="S53" s="430"/>
      <c r="T53" s="430"/>
      <c r="U53" s="430"/>
      <c r="V53" s="430"/>
    </row>
    <row r="54" spans="1:22" ht="15" customHeight="1">
      <c r="A54" s="247"/>
      <c r="O54" s="243"/>
      <c r="P54" s="430"/>
      <c r="Q54" s="430"/>
      <c r="R54" s="430"/>
      <c r="S54" s="430"/>
      <c r="T54" s="430"/>
      <c r="U54" s="430"/>
      <c r="V54" s="430"/>
    </row>
    <row r="55" spans="1:22" ht="15" customHeight="1">
      <c r="A55" s="247"/>
      <c r="O55" s="243"/>
      <c r="P55" s="430"/>
      <c r="Q55" s="430"/>
      <c r="R55" s="430"/>
      <c r="S55" s="430"/>
      <c r="T55" s="430"/>
      <c r="U55" s="430"/>
      <c r="V55" s="430"/>
    </row>
    <row r="56" spans="1:22" ht="15" customHeight="1">
      <c r="A56" s="247"/>
      <c r="O56" s="243"/>
      <c r="P56" s="430"/>
      <c r="Q56" s="430"/>
      <c r="R56" s="430"/>
      <c r="S56" s="430"/>
      <c r="T56" s="430"/>
      <c r="U56" s="430"/>
      <c r="V56" s="430"/>
    </row>
    <row r="57" spans="1:22" ht="15" customHeight="1">
      <c r="A57" s="247"/>
      <c r="O57" s="243"/>
      <c r="P57" s="430"/>
      <c r="Q57" s="430"/>
      <c r="R57" s="430"/>
      <c r="S57" s="430"/>
      <c r="T57" s="430"/>
      <c r="U57" s="430"/>
      <c r="V57" s="430"/>
    </row>
    <row r="58" spans="1:22" ht="15" customHeight="1">
      <c r="A58" s="247"/>
      <c r="O58" s="243"/>
      <c r="P58" s="430"/>
      <c r="Q58" s="430"/>
      <c r="R58" s="430"/>
      <c r="S58" s="430"/>
      <c r="T58" s="430"/>
      <c r="U58" s="430"/>
      <c r="V58" s="430"/>
    </row>
    <row r="59" spans="1:22" ht="15" customHeight="1">
      <c r="A59" s="247"/>
      <c r="O59" s="243"/>
      <c r="P59" s="430"/>
      <c r="Q59" s="430"/>
      <c r="R59" s="430"/>
      <c r="S59" s="430"/>
      <c r="T59" s="430"/>
      <c r="U59" s="430"/>
      <c r="V59" s="430"/>
    </row>
    <row r="60" spans="1:22" ht="15" customHeight="1">
      <c r="A60" s="247"/>
      <c r="O60" s="243"/>
      <c r="P60" s="430"/>
      <c r="Q60" s="430"/>
      <c r="R60" s="430"/>
      <c r="S60" s="430"/>
      <c r="T60" s="430"/>
      <c r="U60" s="430"/>
      <c r="V60" s="430"/>
    </row>
    <row r="61" spans="1:22" ht="15" customHeight="1">
      <c r="A61" s="247"/>
      <c r="O61" s="243"/>
      <c r="P61" s="430"/>
      <c r="Q61" s="430"/>
      <c r="R61" s="430"/>
      <c r="S61" s="430"/>
      <c r="T61" s="430"/>
      <c r="U61" s="430"/>
      <c r="V61" s="430"/>
    </row>
    <row r="62" spans="1:22" ht="15" customHeight="1">
      <c r="A62" s="247"/>
      <c r="O62" s="243"/>
      <c r="P62" s="430"/>
      <c r="Q62" s="430"/>
      <c r="R62" s="430"/>
      <c r="S62" s="430"/>
      <c r="T62" s="430"/>
      <c r="U62" s="430"/>
      <c r="V62" s="430"/>
    </row>
    <row r="63" spans="1:22" ht="15" customHeight="1">
      <c r="A63" s="247"/>
      <c r="O63" s="243"/>
      <c r="P63" s="430"/>
      <c r="Q63" s="430"/>
      <c r="R63" s="430"/>
      <c r="S63" s="430"/>
      <c r="T63" s="430"/>
      <c r="U63" s="430"/>
      <c r="V63" s="430"/>
    </row>
    <row r="64" spans="1:22" ht="15" customHeight="1">
      <c r="A64" s="247"/>
      <c r="O64" s="243"/>
      <c r="P64" s="430"/>
      <c r="Q64" s="430"/>
      <c r="R64" s="430"/>
      <c r="S64" s="430"/>
      <c r="T64" s="430"/>
      <c r="U64" s="430"/>
      <c r="V64" s="430"/>
    </row>
    <row r="65" spans="1:40" ht="15" customHeight="1">
      <c r="A65" s="247"/>
      <c r="O65" s="243"/>
      <c r="P65" s="430"/>
      <c r="Q65" s="430"/>
      <c r="R65" s="430"/>
      <c r="S65" s="430"/>
      <c r="T65" s="430"/>
      <c r="U65" s="430"/>
      <c r="V65" s="430"/>
    </row>
    <row r="66" spans="1:40" ht="15" customHeight="1">
      <c r="A66" s="247"/>
      <c r="O66" s="243"/>
      <c r="P66" s="430"/>
      <c r="Q66" s="430"/>
      <c r="R66" s="430"/>
      <c r="S66" s="430"/>
      <c r="T66" s="430"/>
      <c r="U66" s="430"/>
      <c r="V66" s="430"/>
    </row>
    <row r="67" spans="1:40" ht="15" customHeight="1">
      <c r="A67" s="247"/>
      <c r="O67" s="243"/>
      <c r="P67" s="430"/>
      <c r="Q67" s="430"/>
      <c r="R67" s="430"/>
      <c r="S67" s="430"/>
      <c r="T67" s="430"/>
      <c r="U67" s="430"/>
      <c r="V67" s="430"/>
    </row>
    <row r="68" spans="1:40" ht="15" customHeight="1">
      <c r="A68" s="247"/>
      <c r="B68" s="247"/>
      <c r="C68" s="247"/>
      <c r="D68" s="247"/>
      <c r="E68" s="247"/>
      <c r="F68" s="247"/>
      <c r="G68" s="247"/>
      <c r="H68" s="247"/>
      <c r="I68" s="247"/>
      <c r="J68" s="247"/>
      <c r="K68" s="247"/>
      <c r="L68" s="247"/>
      <c r="M68" s="247"/>
      <c r="N68" s="247"/>
      <c r="O68" s="243"/>
      <c r="P68" s="430"/>
      <c r="Q68" s="430"/>
      <c r="R68" s="430"/>
      <c r="S68" s="430"/>
      <c r="T68" s="430"/>
      <c r="U68" s="430"/>
      <c r="V68" s="430"/>
    </row>
    <row r="69" spans="1:40">
      <c r="A69" s="247"/>
      <c r="B69" s="431" t="s">
        <v>171</v>
      </c>
      <c r="C69" s="431"/>
      <c r="D69" s="431"/>
      <c r="E69" s="431"/>
      <c r="F69" s="431"/>
      <c r="G69" s="431"/>
      <c r="H69" s="431"/>
      <c r="I69" s="431"/>
      <c r="J69" s="431"/>
      <c r="K69" s="431"/>
      <c r="L69" s="431"/>
      <c r="M69" s="431"/>
      <c r="N69" s="431"/>
      <c r="O69" s="431"/>
      <c r="P69" s="431"/>
      <c r="Q69" s="431"/>
      <c r="R69" s="431"/>
      <c r="S69" s="431"/>
      <c r="T69" s="431"/>
      <c r="U69" s="431"/>
      <c r="V69" s="431"/>
      <c r="W69" s="60"/>
    </row>
    <row r="70" spans="1:40">
      <c r="A70" s="247"/>
      <c r="B70" s="431"/>
      <c r="C70" s="431"/>
      <c r="D70" s="431"/>
      <c r="E70" s="431"/>
      <c r="F70" s="431"/>
      <c r="G70" s="431"/>
      <c r="H70" s="431"/>
      <c r="I70" s="431"/>
      <c r="J70" s="431"/>
      <c r="K70" s="431"/>
      <c r="L70" s="431"/>
      <c r="M70" s="431"/>
      <c r="N70" s="431"/>
      <c r="O70" s="431"/>
      <c r="P70" s="431"/>
      <c r="Q70" s="431"/>
      <c r="R70" s="431"/>
      <c r="S70" s="431"/>
      <c r="T70" s="431"/>
      <c r="U70" s="431"/>
      <c r="V70" s="431"/>
      <c r="W70" s="60"/>
    </row>
    <row r="71" spans="1:40">
      <c r="A71" s="247"/>
      <c r="B71" s="431"/>
      <c r="C71" s="431"/>
      <c r="D71" s="431"/>
      <c r="E71" s="431"/>
      <c r="F71" s="431"/>
      <c r="G71" s="431"/>
      <c r="H71" s="431"/>
      <c r="I71" s="431"/>
      <c r="J71" s="431"/>
      <c r="K71" s="431"/>
      <c r="L71" s="431"/>
      <c r="M71" s="431"/>
      <c r="N71" s="431"/>
      <c r="O71" s="431"/>
      <c r="P71" s="431"/>
      <c r="Q71" s="431"/>
      <c r="R71" s="431"/>
      <c r="S71" s="431"/>
      <c r="T71" s="431"/>
      <c r="U71" s="431"/>
      <c r="V71" s="431"/>
      <c r="W71" s="60"/>
    </row>
    <row r="72" spans="1:40">
      <c r="A72" s="247"/>
      <c r="B72" s="431"/>
      <c r="C72" s="431"/>
      <c r="D72" s="431"/>
      <c r="E72" s="431"/>
      <c r="F72" s="431"/>
      <c r="G72" s="431"/>
      <c r="H72" s="431"/>
      <c r="I72" s="431"/>
      <c r="J72" s="431"/>
      <c r="K72" s="431"/>
      <c r="L72" s="431"/>
      <c r="M72" s="431"/>
      <c r="N72" s="431"/>
      <c r="O72" s="431"/>
      <c r="P72" s="431"/>
      <c r="Q72" s="431"/>
      <c r="R72" s="431"/>
      <c r="S72" s="431"/>
      <c r="T72" s="431"/>
      <c r="U72" s="431"/>
      <c r="V72" s="431"/>
      <c r="W72" s="60"/>
    </row>
    <row r="73" spans="1:40" s="60" customFormat="1">
      <c r="A73" s="20"/>
      <c r="S73" s="239"/>
      <c r="T73" s="239"/>
      <c r="U73" s="239"/>
      <c r="V73" s="239"/>
    </row>
    <row r="74" spans="1:40" s="60" customFormat="1">
      <c r="A74" s="20"/>
      <c r="B74" s="20"/>
      <c r="C74" s="20"/>
      <c r="D74" s="20"/>
      <c r="E74" s="20"/>
      <c r="F74" s="20"/>
      <c r="G74" s="20"/>
      <c r="H74" s="20"/>
      <c r="I74" s="20"/>
      <c r="J74" s="20"/>
      <c r="K74" s="20"/>
      <c r="L74" s="20"/>
      <c r="M74" s="20"/>
      <c r="N74" s="20"/>
      <c r="O74" s="20"/>
      <c r="P74" s="20"/>
      <c r="Q74" s="20"/>
      <c r="R74" s="20"/>
      <c r="S74" s="427"/>
      <c r="T74" s="240"/>
      <c r="U74" s="428">
        <v>-1</v>
      </c>
      <c r="V74" s="440">
        <v>1</v>
      </c>
      <c r="W74" s="440"/>
      <c r="X74" s="20"/>
      <c r="Y74" s="20"/>
      <c r="Z74" s="20"/>
      <c r="AA74" s="20"/>
      <c r="AB74" s="20"/>
      <c r="AC74" s="20"/>
      <c r="AD74" s="20"/>
      <c r="AE74" s="20"/>
      <c r="AF74" s="20"/>
      <c r="AG74" s="20"/>
      <c r="AH74" s="20"/>
      <c r="AI74" s="20"/>
      <c r="AJ74" s="20"/>
      <c r="AK74" s="20"/>
      <c r="AL74" s="20"/>
      <c r="AM74" s="20"/>
      <c r="AN74" s="20"/>
    </row>
    <row r="75" spans="1:40" s="60" customFormat="1">
      <c r="A75" s="20"/>
      <c r="B75" s="20"/>
      <c r="C75" s="20"/>
      <c r="D75" s="148" t="e">
        <f>IF(D11&gt;=50%,"1,0","0,0")</f>
        <v>#DIV/0!</v>
      </c>
      <c r="E75" s="20">
        <v>1</v>
      </c>
      <c r="F75" s="20" t="e">
        <f>D75*E75</f>
        <v>#DIV/0!</v>
      </c>
      <c r="G75" s="197" t="s">
        <v>130</v>
      </c>
      <c r="H75" s="20"/>
      <c r="I75" s="20"/>
      <c r="J75" s="149">
        <v>0</v>
      </c>
      <c r="K75" s="68">
        <f>0%</f>
        <v>0</v>
      </c>
      <c r="L75" s="20"/>
      <c r="M75" s="20"/>
      <c r="N75" s="20"/>
      <c r="O75" s="20"/>
      <c r="P75" s="20"/>
      <c r="Q75" s="20"/>
      <c r="R75" s="20"/>
      <c r="S75" s="147"/>
      <c r="T75" s="147"/>
      <c r="U75" s="67">
        <f>-70%</f>
        <v>-0.7</v>
      </c>
      <c r="V75" s="440">
        <v>0.6</v>
      </c>
      <c r="W75" s="440"/>
      <c r="X75" s="20"/>
      <c r="Y75" s="20"/>
      <c r="Z75" s="20"/>
      <c r="AA75" s="20"/>
      <c r="AB75" s="20"/>
      <c r="AC75" s="20"/>
      <c r="AD75" s="20"/>
      <c r="AE75" s="20"/>
      <c r="AF75" s="20"/>
      <c r="AG75" s="20"/>
      <c r="AH75" s="20"/>
      <c r="AI75" s="20"/>
      <c r="AJ75" s="20"/>
      <c r="AK75" s="20"/>
      <c r="AL75" s="20"/>
      <c r="AM75" s="20"/>
      <c r="AN75" s="20"/>
    </row>
    <row r="76" spans="1:40" s="60" customFormat="1">
      <c r="A76" s="20"/>
      <c r="B76" s="20"/>
      <c r="C76" s="20"/>
      <c r="D76" s="149" t="e">
        <f>IF(E11&gt;=50%,"1,0","0,0")</f>
        <v>#DIV/0!</v>
      </c>
      <c r="E76" s="20">
        <v>1</v>
      </c>
      <c r="F76" s="20" t="e">
        <f t="shared" ref="F76:F88" si="2">D76*E76</f>
        <v>#DIV/0!</v>
      </c>
      <c r="G76" s="197" t="s">
        <v>129</v>
      </c>
      <c r="H76" s="20"/>
      <c r="I76" s="20"/>
      <c r="J76" s="149">
        <v>3</v>
      </c>
      <c r="K76" s="68">
        <v>0.25</v>
      </c>
      <c r="L76" s="20"/>
      <c r="M76" s="20"/>
      <c r="N76" s="20"/>
      <c r="O76" s="20"/>
      <c r="P76" s="20"/>
      <c r="Q76" s="20"/>
      <c r="R76" s="20"/>
      <c r="S76" s="147"/>
      <c r="T76" s="147"/>
      <c r="U76" s="67">
        <f>-49.9999%</f>
        <v>-0.49999899999999997</v>
      </c>
      <c r="V76" s="440">
        <v>0.4</v>
      </c>
      <c r="W76" s="440"/>
      <c r="X76" s="20"/>
      <c r="Y76" s="20"/>
      <c r="Z76" s="20"/>
      <c r="AA76" s="20"/>
      <c r="AB76" s="20"/>
      <c r="AC76" s="20"/>
      <c r="AD76" s="20"/>
      <c r="AE76" s="20"/>
      <c r="AF76" s="20"/>
      <c r="AG76" s="20"/>
      <c r="AH76" s="20"/>
      <c r="AI76" s="20"/>
      <c r="AJ76" s="20"/>
      <c r="AK76" s="20"/>
      <c r="AL76" s="20"/>
      <c r="AM76" s="20"/>
      <c r="AN76" s="20"/>
    </row>
    <row r="77" spans="1:40" s="60" customFormat="1">
      <c r="A77" s="20"/>
      <c r="B77" s="20"/>
      <c r="C77" s="20"/>
      <c r="D77" s="149" t="e">
        <f>IF(F11&gt;=50%,"1,0","0,0")</f>
        <v>#DIV/0!</v>
      </c>
      <c r="E77" s="20">
        <v>1</v>
      </c>
      <c r="F77" s="20" t="e">
        <f t="shared" si="2"/>
        <v>#DIV/0!</v>
      </c>
      <c r="G77" s="197" t="s">
        <v>131</v>
      </c>
      <c r="H77" s="20" t="e">
        <f>SUM(F75:F77)</f>
        <v>#DIV/0!</v>
      </c>
      <c r="I77" s="20"/>
      <c r="J77" s="149">
        <v>4</v>
      </c>
      <c r="K77" s="68">
        <v>0.35</v>
      </c>
      <c r="L77" s="20"/>
      <c r="M77" s="20"/>
      <c r="N77" s="20"/>
      <c r="O77" s="20"/>
      <c r="P77" s="20"/>
      <c r="Q77" s="20"/>
      <c r="R77" s="20"/>
      <c r="S77" s="147"/>
      <c r="T77" s="147"/>
      <c r="U77" s="67">
        <f>-29.9999%</f>
        <v>-0.29999900000000002</v>
      </c>
      <c r="V77" s="440">
        <v>0</v>
      </c>
      <c r="W77" s="440"/>
      <c r="X77" s="20"/>
      <c r="Y77" s="20"/>
      <c r="Z77" s="20"/>
      <c r="AA77" s="20"/>
      <c r="AB77" s="20"/>
      <c r="AC77" s="20"/>
      <c r="AD77" s="20"/>
      <c r="AE77" s="20"/>
      <c r="AF77" s="20"/>
      <c r="AG77" s="20"/>
      <c r="AH77" s="20"/>
      <c r="AI77" s="20"/>
      <c r="AJ77" s="20"/>
      <c r="AK77" s="20"/>
      <c r="AL77" s="20"/>
      <c r="AM77" s="20"/>
      <c r="AN77" s="20"/>
    </row>
    <row r="78" spans="1:40" s="60" customFormat="1">
      <c r="A78" s="20"/>
      <c r="B78" s="20"/>
      <c r="C78" s="20"/>
      <c r="D78" s="149" t="e">
        <f>IF(G11&gt;=50%,"1,0","0,0")</f>
        <v>#DIV/0!</v>
      </c>
      <c r="E78" s="20">
        <v>1</v>
      </c>
      <c r="F78" s="20" t="e">
        <f t="shared" si="2"/>
        <v>#DIV/0!</v>
      </c>
      <c r="G78" s="198" t="s">
        <v>121</v>
      </c>
      <c r="H78" s="20" t="e">
        <f>SUM(F75:F78)</f>
        <v>#DIV/0!</v>
      </c>
      <c r="I78" s="20"/>
      <c r="J78" s="149">
        <v>5</v>
      </c>
      <c r="K78" s="68">
        <v>0.4</v>
      </c>
      <c r="L78" s="20"/>
      <c r="M78" s="20"/>
      <c r="N78" s="20"/>
      <c r="O78" s="20"/>
      <c r="P78" s="20"/>
      <c r="Q78" s="20"/>
      <c r="R78" s="20"/>
      <c r="S78" s="147"/>
      <c r="T78" s="147"/>
      <c r="U78" s="67">
        <f>0%</f>
        <v>0</v>
      </c>
      <c r="V78" s="440">
        <v>0</v>
      </c>
      <c r="W78" s="440"/>
      <c r="X78" s="20"/>
      <c r="Y78" s="20"/>
      <c r="Z78" s="20"/>
      <c r="AA78" s="20"/>
      <c r="AB78" s="20"/>
      <c r="AC78" s="20"/>
      <c r="AD78" s="20"/>
      <c r="AE78" s="20"/>
      <c r="AF78" s="20"/>
      <c r="AG78" s="20"/>
      <c r="AH78" s="20"/>
      <c r="AI78" s="20"/>
      <c r="AJ78" s="20"/>
      <c r="AK78" s="20"/>
      <c r="AL78" s="20"/>
      <c r="AM78" s="20"/>
      <c r="AN78" s="20"/>
    </row>
    <row r="79" spans="1:40" s="60" customFormat="1">
      <c r="A79" s="20"/>
      <c r="B79" s="20"/>
      <c r="C79" s="20"/>
      <c r="D79" s="149" t="e">
        <f>IF(H11&gt;=50%,"1,0","0,0")</f>
        <v>#DIV/0!</v>
      </c>
      <c r="E79" s="20">
        <v>1</v>
      </c>
      <c r="F79" s="20" t="e">
        <f t="shared" si="2"/>
        <v>#DIV/0!</v>
      </c>
      <c r="G79" s="198" t="s">
        <v>122</v>
      </c>
      <c r="H79" s="20" t="e">
        <f>SUM(F75:F79)</f>
        <v>#DIV/0!</v>
      </c>
      <c r="I79" s="20"/>
      <c r="J79" s="149">
        <v>15</v>
      </c>
      <c r="K79" s="68">
        <v>0.4</v>
      </c>
      <c r="L79" s="20"/>
      <c r="M79" s="20"/>
      <c r="N79" s="20"/>
      <c r="O79" s="20"/>
      <c r="P79" s="20"/>
      <c r="Q79" s="20"/>
      <c r="R79" s="20"/>
      <c r="S79" s="147"/>
      <c r="T79" s="147"/>
      <c r="U79" s="19">
        <v>1</v>
      </c>
      <c r="V79" s="440">
        <v>0</v>
      </c>
      <c r="W79" s="440"/>
      <c r="X79" s="20"/>
      <c r="Y79" s="20"/>
      <c r="Z79" s="20"/>
      <c r="AA79" s="20"/>
      <c r="AB79" s="20"/>
      <c r="AC79" s="20"/>
      <c r="AD79" s="20"/>
      <c r="AE79" s="20"/>
      <c r="AF79" s="20"/>
      <c r="AG79" s="20"/>
      <c r="AH79" s="20"/>
      <c r="AI79" s="20"/>
      <c r="AJ79" s="20"/>
      <c r="AK79" s="20"/>
      <c r="AL79" s="20"/>
      <c r="AM79" s="20"/>
      <c r="AN79" s="20"/>
    </row>
    <row r="80" spans="1:40" s="60" customFormat="1">
      <c r="A80" s="20"/>
      <c r="B80" s="20"/>
      <c r="C80" s="20"/>
      <c r="D80" s="149" t="e">
        <f>IF(I11&gt;=50%,"1,0","0,0")</f>
        <v>#DIV/0!</v>
      </c>
      <c r="E80" s="20">
        <v>1</v>
      </c>
      <c r="F80" s="20" t="e">
        <f t="shared" si="2"/>
        <v>#DIV/0!</v>
      </c>
      <c r="G80" s="198" t="s">
        <v>123</v>
      </c>
      <c r="H80" s="20" t="e">
        <f>SUM(F75:F80)</f>
        <v>#DIV/0!</v>
      </c>
      <c r="I80" s="20"/>
      <c r="J80" s="149"/>
      <c r="K80" s="68"/>
      <c r="L80" s="20"/>
      <c r="M80" s="20"/>
      <c r="N80" s="20"/>
      <c r="O80" s="20"/>
      <c r="P80" s="20"/>
      <c r="Q80" s="20"/>
      <c r="R80" s="20"/>
      <c r="S80" s="147"/>
      <c r="T80" s="147"/>
      <c r="U80" s="20"/>
      <c r="V80" s="20"/>
      <c r="W80" s="20"/>
      <c r="X80" s="20"/>
      <c r="Y80" s="20"/>
      <c r="Z80" s="20"/>
      <c r="AA80" s="20"/>
      <c r="AB80" s="20"/>
      <c r="AC80" s="20"/>
      <c r="AD80" s="20"/>
      <c r="AE80" s="20"/>
      <c r="AF80" s="20"/>
      <c r="AG80" s="20"/>
      <c r="AH80" s="20"/>
      <c r="AI80" s="20"/>
      <c r="AJ80" s="20"/>
      <c r="AK80" s="20"/>
      <c r="AL80" s="20"/>
      <c r="AM80" s="20"/>
      <c r="AN80" s="20"/>
    </row>
    <row r="81" spans="1:40" s="60" customFormat="1">
      <c r="A81" s="20"/>
      <c r="B81" s="20"/>
      <c r="C81" s="20"/>
      <c r="D81" s="149" t="e">
        <f>IF(J11&gt;=50%,"1,0","0,0")</f>
        <v>#DIV/0!</v>
      </c>
      <c r="E81" s="20">
        <v>1</v>
      </c>
      <c r="F81" s="20" t="e">
        <f t="shared" si="2"/>
        <v>#DIV/0!</v>
      </c>
      <c r="G81" s="199" t="s">
        <v>124</v>
      </c>
      <c r="H81" s="20" t="e">
        <f>SUM(F75:F81)</f>
        <v>#DIV/0!</v>
      </c>
      <c r="I81" s="20"/>
      <c r="J81" s="149"/>
      <c r="K81" s="68" t="e">
        <f>VLOOKUP(F90,$J$75:$K$79,2)</f>
        <v>#DIV/0!</v>
      </c>
      <c r="L81" s="20"/>
      <c r="M81" s="20"/>
      <c r="N81" s="20"/>
      <c r="O81" s="20"/>
      <c r="P81" s="20"/>
      <c r="Q81" s="20"/>
      <c r="R81" s="20"/>
      <c r="S81" s="240"/>
      <c r="T81" s="240"/>
      <c r="U81" s="240">
        <f>-100000000000</f>
        <v>-100000000000</v>
      </c>
      <c r="V81" s="20" t="s">
        <v>51</v>
      </c>
      <c r="W81" s="20"/>
      <c r="X81" s="20"/>
      <c r="Y81" s="20"/>
      <c r="Z81" s="20"/>
      <c r="AA81" s="20"/>
      <c r="AB81" s="20"/>
      <c r="AC81" s="20"/>
      <c r="AD81" s="20"/>
      <c r="AE81" s="20"/>
      <c r="AF81" s="20"/>
      <c r="AG81" s="20"/>
      <c r="AH81" s="20"/>
      <c r="AI81" s="20"/>
      <c r="AJ81" s="20"/>
      <c r="AK81" s="20"/>
      <c r="AL81" s="20"/>
      <c r="AM81" s="20"/>
      <c r="AN81" s="20"/>
    </row>
    <row r="82" spans="1:40" s="60" customFormat="1">
      <c r="A82" s="20"/>
      <c r="B82" s="20"/>
      <c r="C82" s="20"/>
      <c r="D82" s="149" t="e">
        <f>IF(K11&gt;=50%,"1,0","0,0")</f>
        <v>#DIV/0!</v>
      </c>
      <c r="E82" s="20">
        <v>1</v>
      </c>
      <c r="F82" s="20" t="e">
        <f t="shared" si="2"/>
        <v>#DIV/0!</v>
      </c>
      <c r="G82" s="199" t="s">
        <v>125</v>
      </c>
      <c r="H82" s="20" t="e">
        <f>SUM(F75:F82)</f>
        <v>#DIV/0!</v>
      </c>
      <c r="I82" s="20"/>
      <c r="J82" s="149" t="s">
        <v>131</v>
      </c>
      <c r="K82" s="68" t="e">
        <f>VLOOKUP(H77,$J$75:$K$79,2)</f>
        <v>#DIV/0!</v>
      </c>
      <c r="L82" s="68" t="e">
        <f>K82*F77</f>
        <v>#DIV/0!</v>
      </c>
      <c r="M82" s="20"/>
      <c r="N82" s="20"/>
      <c r="O82" s="20"/>
      <c r="P82" s="20"/>
      <c r="Q82" s="20"/>
      <c r="R82" s="20"/>
      <c r="S82" s="147"/>
      <c r="T82" s="147"/>
      <c r="U82" s="20">
        <v>1E-3</v>
      </c>
      <c r="V82" s="20" t="s">
        <v>52</v>
      </c>
      <c r="W82" s="20"/>
      <c r="X82" s="20"/>
      <c r="Y82" s="20"/>
      <c r="Z82" s="20"/>
      <c r="AA82" s="20"/>
      <c r="AB82" s="20"/>
      <c r="AC82" s="20"/>
      <c r="AD82" s="20"/>
      <c r="AE82" s="20"/>
      <c r="AF82" s="20"/>
      <c r="AG82" s="20"/>
      <c r="AH82" s="20"/>
      <c r="AI82" s="20"/>
      <c r="AJ82" s="20"/>
      <c r="AK82" s="20"/>
      <c r="AL82" s="20"/>
      <c r="AM82" s="20"/>
      <c r="AN82" s="20"/>
    </row>
    <row r="83" spans="1:40" s="60" customFormat="1">
      <c r="A83" s="20"/>
      <c r="B83" s="20"/>
      <c r="C83" s="20"/>
      <c r="D83" s="149" t="e">
        <f>IF(L11&gt;=50%,"1,0","0,0")</f>
        <v>#DIV/0!</v>
      </c>
      <c r="E83" s="20">
        <v>1</v>
      </c>
      <c r="F83" s="20" t="e">
        <f t="shared" si="2"/>
        <v>#DIV/0!</v>
      </c>
      <c r="G83" s="199" t="s">
        <v>126</v>
      </c>
      <c r="H83" s="20" t="e">
        <f>SUM(F75:F83)</f>
        <v>#DIV/0!</v>
      </c>
      <c r="I83" s="20"/>
      <c r="J83" s="149" t="s">
        <v>121</v>
      </c>
      <c r="K83" s="68" t="e">
        <f>VLOOKUP(H78,$J$75:$K$79,2)</f>
        <v>#DIV/0!</v>
      </c>
      <c r="L83" s="68" t="e">
        <f>K83*F78</f>
        <v>#DIV/0!</v>
      </c>
      <c r="M83" s="20"/>
      <c r="N83" s="20"/>
      <c r="O83" s="20"/>
      <c r="P83" s="20"/>
      <c r="Q83" s="20"/>
      <c r="R83" s="20"/>
      <c r="S83" s="147"/>
      <c r="T83" s="147"/>
      <c r="U83" s="20"/>
      <c r="V83" s="20"/>
      <c r="W83" s="20"/>
      <c r="X83" s="20"/>
      <c r="Y83" s="20"/>
      <c r="Z83" s="20"/>
      <c r="AA83" s="20"/>
      <c r="AB83" s="20"/>
      <c r="AC83" s="20"/>
      <c r="AD83" s="20"/>
      <c r="AE83" s="20"/>
      <c r="AF83" s="20"/>
      <c r="AG83" s="20"/>
      <c r="AH83" s="20"/>
      <c r="AI83" s="20"/>
      <c r="AJ83" s="20"/>
      <c r="AK83" s="20"/>
      <c r="AL83" s="20"/>
      <c r="AM83" s="20"/>
      <c r="AN83" s="20"/>
    </row>
    <row r="84" spans="1:40" s="60" customFormat="1">
      <c r="A84" s="20"/>
      <c r="B84" s="20"/>
      <c r="C84" s="20"/>
      <c r="D84" s="149" t="e">
        <f>IF(M11&gt;=50%,"1,0","0,0")</f>
        <v>#DIV/0!</v>
      </c>
      <c r="E84" s="20">
        <v>1</v>
      </c>
      <c r="F84" s="20" t="e">
        <f t="shared" si="2"/>
        <v>#DIV/0!</v>
      </c>
      <c r="G84" s="199" t="s">
        <v>127</v>
      </c>
      <c r="H84" s="20" t="e">
        <f>SUM(F75:F84)</f>
        <v>#DIV/0!</v>
      </c>
      <c r="I84" s="20"/>
      <c r="J84" s="149" t="s">
        <v>122</v>
      </c>
      <c r="K84" s="68" t="e">
        <f t="shared" ref="K84:K90" si="3">VLOOKUP(H79,$J$75:$K$79,2)</f>
        <v>#DIV/0!</v>
      </c>
      <c r="L84" s="68" t="e">
        <f t="shared" ref="L84:L90" si="4">K84*F79</f>
        <v>#DIV/0!</v>
      </c>
      <c r="M84" s="20"/>
      <c r="N84" s="20"/>
      <c r="O84" s="20"/>
      <c r="P84" s="20"/>
      <c r="Q84" s="20"/>
      <c r="R84" s="20"/>
      <c r="S84" s="147"/>
      <c r="T84" s="147"/>
      <c r="U84" s="20">
        <v>0</v>
      </c>
      <c r="V84" s="20" t="s">
        <v>133</v>
      </c>
      <c r="W84" s="20"/>
      <c r="X84" s="20"/>
      <c r="Y84" s="20"/>
      <c r="Z84" s="20"/>
      <c r="AA84" s="20"/>
      <c r="AB84" s="20"/>
      <c r="AC84" s="20"/>
      <c r="AD84" s="20"/>
      <c r="AE84" s="20"/>
      <c r="AF84" s="20"/>
      <c r="AG84" s="20"/>
      <c r="AH84" s="20"/>
      <c r="AI84" s="20"/>
      <c r="AJ84" s="20"/>
      <c r="AK84" s="20"/>
      <c r="AL84" s="20"/>
      <c r="AM84" s="20"/>
      <c r="AN84" s="20"/>
    </row>
    <row r="85" spans="1:40" s="60" customFormat="1">
      <c r="A85" s="20"/>
      <c r="B85" s="20"/>
      <c r="C85" s="20"/>
      <c r="D85" s="149" t="e">
        <f>IF(N11&gt;=50%,"1,0","0,0")</f>
        <v>#DIV/0!</v>
      </c>
      <c r="E85" s="20">
        <v>1</v>
      </c>
      <c r="F85" s="20" t="e">
        <f t="shared" si="2"/>
        <v>#DIV/0!</v>
      </c>
      <c r="G85" s="199" t="s">
        <v>128</v>
      </c>
      <c r="H85" s="20" t="e">
        <f>SUM(F75:F85)</f>
        <v>#DIV/0!</v>
      </c>
      <c r="I85" s="20"/>
      <c r="J85" s="149" t="s">
        <v>123</v>
      </c>
      <c r="K85" s="68" t="e">
        <f t="shared" si="3"/>
        <v>#DIV/0!</v>
      </c>
      <c r="L85" s="68" t="e">
        <f t="shared" si="4"/>
        <v>#DIV/0!</v>
      </c>
      <c r="M85" s="20"/>
      <c r="N85" s="20"/>
      <c r="O85" s="20"/>
      <c r="P85" s="20"/>
      <c r="Q85" s="20"/>
      <c r="R85" s="20"/>
      <c r="S85" s="20"/>
      <c r="T85" s="240"/>
      <c r="U85" s="240">
        <f>-100000000000</f>
        <v>-100000000000</v>
      </c>
      <c r="V85" s="20" t="s">
        <v>132</v>
      </c>
      <c r="W85" s="20"/>
      <c r="X85" s="20"/>
      <c r="Y85" s="20"/>
      <c r="Z85" s="20"/>
      <c r="AA85" s="20"/>
      <c r="AB85" s="20"/>
      <c r="AC85" s="20"/>
      <c r="AD85" s="20"/>
      <c r="AE85" s="20"/>
      <c r="AF85" s="20"/>
      <c r="AG85" s="20"/>
      <c r="AH85" s="20"/>
      <c r="AI85" s="20"/>
      <c r="AJ85" s="20"/>
      <c r="AK85" s="20"/>
      <c r="AL85" s="20"/>
      <c r="AM85" s="20"/>
      <c r="AN85" s="20"/>
    </row>
    <row r="86" spans="1:40" s="60" customFormat="1">
      <c r="A86" s="20"/>
      <c r="B86" s="20"/>
      <c r="C86" s="20"/>
      <c r="D86" s="149" t="e">
        <f>IF(O11&gt;=50%,"1,0","0,0")</f>
        <v>#DIV/0!</v>
      </c>
      <c r="E86" s="20">
        <v>1</v>
      </c>
      <c r="F86" s="20" t="e">
        <f t="shared" si="2"/>
        <v>#DIV/0!</v>
      </c>
      <c r="G86" s="199" t="s">
        <v>169</v>
      </c>
      <c r="H86" s="20" t="e">
        <f>SUM(F75:F86)</f>
        <v>#DIV/0!</v>
      </c>
      <c r="I86" s="20"/>
      <c r="J86" s="20" t="s">
        <v>124</v>
      </c>
      <c r="K86" s="68" t="e">
        <f t="shared" si="3"/>
        <v>#DIV/0!</v>
      </c>
      <c r="L86" s="68" t="e">
        <f t="shared" si="4"/>
        <v>#DIV/0!</v>
      </c>
      <c r="M86" s="20"/>
      <c r="N86" s="20"/>
      <c r="O86" s="20"/>
      <c r="P86" s="20"/>
      <c r="Q86" s="20"/>
      <c r="R86" s="20"/>
      <c r="S86" s="147"/>
      <c r="T86" s="147"/>
      <c r="U86" s="20"/>
      <c r="V86" s="20"/>
      <c r="W86" s="20"/>
      <c r="X86" s="20"/>
      <c r="Y86" s="20"/>
      <c r="Z86" s="20"/>
      <c r="AA86" s="20"/>
      <c r="AB86" s="20"/>
      <c r="AC86" s="20"/>
      <c r="AD86" s="20"/>
      <c r="AE86" s="20"/>
      <c r="AF86" s="20"/>
      <c r="AG86" s="20"/>
      <c r="AH86" s="20"/>
      <c r="AI86" s="20"/>
      <c r="AJ86" s="20"/>
      <c r="AK86" s="20"/>
      <c r="AL86" s="20"/>
      <c r="AM86" s="20"/>
      <c r="AN86" s="20"/>
    </row>
    <row r="87" spans="1:40" s="60" customFormat="1">
      <c r="A87" s="20"/>
      <c r="B87" s="20"/>
      <c r="C87" s="20"/>
      <c r="D87" s="149" t="e">
        <f>IF(P11&gt;=50%,"1,0","0,0")</f>
        <v>#DIV/0!</v>
      </c>
      <c r="E87" s="20">
        <v>1</v>
      </c>
      <c r="F87" s="20" t="e">
        <f t="shared" si="2"/>
        <v>#DIV/0!</v>
      </c>
      <c r="G87" s="199" t="s">
        <v>130</v>
      </c>
      <c r="H87" s="20" t="e">
        <f>SUM(F75:F87)</f>
        <v>#DIV/0!</v>
      </c>
      <c r="I87" s="20"/>
      <c r="J87" s="20" t="s">
        <v>125</v>
      </c>
      <c r="K87" s="68" t="e">
        <f t="shared" si="3"/>
        <v>#DIV/0!</v>
      </c>
      <c r="L87" s="68" t="e">
        <f t="shared" si="4"/>
        <v>#DIV/0!</v>
      </c>
      <c r="M87" s="20"/>
      <c r="N87" s="20"/>
      <c r="O87" s="20"/>
      <c r="P87" s="20"/>
      <c r="Q87" s="20"/>
      <c r="R87" s="20"/>
      <c r="S87" s="240"/>
      <c r="T87" s="240"/>
      <c r="U87" s="240">
        <f>-100000000000</f>
        <v>-100000000000</v>
      </c>
      <c r="V87" s="20" t="s">
        <v>136</v>
      </c>
      <c r="W87" s="20"/>
      <c r="X87" s="20"/>
      <c r="Y87" s="20"/>
      <c r="Z87" s="20"/>
      <c r="AA87" s="20"/>
      <c r="AB87" s="20"/>
      <c r="AC87" s="20"/>
      <c r="AD87" s="20"/>
      <c r="AE87" s="20"/>
      <c r="AF87" s="20"/>
      <c r="AG87" s="20"/>
      <c r="AH87" s="20"/>
      <c r="AI87" s="20"/>
      <c r="AJ87" s="20"/>
      <c r="AK87" s="20"/>
      <c r="AL87" s="20"/>
      <c r="AM87" s="20"/>
      <c r="AN87" s="20"/>
    </row>
    <row r="88" spans="1:40" s="60" customFormat="1">
      <c r="A88" s="20"/>
      <c r="B88" s="20"/>
      <c r="C88" s="20"/>
      <c r="D88" s="149" t="e">
        <f>IF(Q11&gt;=50%,"1,0","0,0")</f>
        <v>#DIV/0!</v>
      </c>
      <c r="E88" s="20">
        <v>1</v>
      </c>
      <c r="F88" s="20" t="e">
        <f t="shared" si="2"/>
        <v>#DIV/0!</v>
      </c>
      <c r="G88" s="199" t="s">
        <v>129</v>
      </c>
      <c r="H88" s="20" t="e">
        <f>SUM(F75:F88)</f>
        <v>#DIV/0!</v>
      </c>
      <c r="I88" s="20"/>
      <c r="J88" s="20" t="s">
        <v>126</v>
      </c>
      <c r="K88" s="68" t="e">
        <f t="shared" si="3"/>
        <v>#DIV/0!</v>
      </c>
      <c r="L88" s="68" t="e">
        <f t="shared" si="4"/>
        <v>#DIV/0!</v>
      </c>
      <c r="M88" s="20"/>
      <c r="N88" s="20"/>
      <c r="O88" s="20"/>
      <c r="P88" s="20"/>
      <c r="Q88" s="20"/>
      <c r="R88" s="20"/>
      <c r="S88" s="147"/>
      <c r="T88" s="147"/>
      <c r="U88" s="19">
        <v>1</v>
      </c>
      <c r="V88" s="20" t="s">
        <v>135</v>
      </c>
      <c r="W88" s="20"/>
      <c r="X88" s="20"/>
      <c r="Y88" s="20"/>
      <c r="Z88" s="20"/>
      <c r="AA88" s="20"/>
      <c r="AB88" s="20"/>
      <c r="AC88" s="20"/>
      <c r="AD88" s="20"/>
      <c r="AE88" s="20"/>
      <c r="AF88" s="20"/>
      <c r="AG88" s="20"/>
      <c r="AH88" s="20"/>
      <c r="AI88" s="20"/>
      <c r="AJ88" s="20"/>
      <c r="AK88" s="20"/>
      <c r="AL88" s="20"/>
      <c r="AM88" s="20"/>
      <c r="AN88" s="20"/>
    </row>
    <row r="89" spans="1:40" s="60" customFormat="1">
      <c r="A89" s="20"/>
      <c r="B89" s="20"/>
      <c r="C89" s="20"/>
      <c r="D89" s="20"/>
      <c r="E89" s="20"/>
      <c r="F89" s="20"/>
      <c r="G89" s="20"/>
      <c r="H89" s="20"/>
      <c r="I89" s="20"/>
      <c r="J89" s="20" t="s">
        <v>127</v>
      </c>
      <c r="K89" s="68" t="e">
        <f t="shared" si="3"/>
        <v>#DIV/0!</v>
      </c>
      <c r="L89" s="68" t="e">
        <f t="shared" si="4"/>
        <v>#DIV/0!</v>
      </c>
      <c r="M89" s="20"/>
      <c r="N89" s="20"/>
      <c r="O89" s="20"/>
      <c r="P89" s="20"/>
      <c r="Q89" s="20"/>
      <c r="R89" s="20"/>
      <c r="S89" s="147"/>
      <c r="T89" s="147"/>
      <c r="U89" s="20"/>
      <c r="V89" s="20"/>
      <c r="W89" s="20"/>
      <c r="X89" s="20"/>
      <c r="Y89" s="20"/>
      <c r="Z89" s="20"/>
      <c r="AA89" s="20"/>
      <c r="AB89" s="20"/>
      <c r="AC89" s="20"/>
      <c r="AD89" s="20"/>
      <c r="AE89" s="20"/>
      <c r="AF89" s="20"/>
      <c r="AG89" s="20"/>
      <c r="AH89" s="20"/>
      <c r="AI89" s="20"/>
      <c r="AJ89" s="20"/>
      <c r="AK89" s="20"/>
      <c r="AL89" s="20"/>
      <c r="AM89" s="20"/>
      <c r="AN89" s="20"/>
    </row>
    <row r="90" spans="1:40" s="60" customFormat="1">
      <c r="A90" s="20"/>
      <c r="B90" s="20"/>
      <c r="C90" s="20"/>
      <c r="D90" s="20"/>
      <c r="E90" s="149"/>
      <c r="F90" s="149" t="e">
        <f>SUM(F75:F85)</f>
        <v>#DIV/0!</v>
      </c>
      <c r="G90" s="20"/>
      <c r="H90" s="20"/>
      <c r="I90" s="20"/>
      <c r="J90" s="20" t="s">
        <v>128</v>
      </c>
      <c r="K90" s="68" t="e">
        <f t="shared" si="3"/>
        <v>#DIV/0!</v>
      </c>
      <c r="L90" s="68" t="e">
        <f t="shared" si="4"/>
        <v>#DIV/0!</v>
      </c>
      <c r="M90" s="20"/>
      <c r="N90" s="20"/>
      <c r="O90" s="20"/>
      <c r="P90" s="20"/>
      <c r="Q90" s="20"/>
      <c r="R90" s="20"/>
      <c r="S90" s="147"/>
      <c r="T90" s="147"/>
      <c r="U90" s="20"/>
      <c r="V90" s="20"/>
      <c r="W90" s="20"/>
      <c r="X90" s="20"/>
      <c r="Y90" s="20"/>
      <c r="Z90" s="20"/>
      <c r="AA90" s="20"/>
      <c r="AB90" s="20"/>
      <c r="AC90" s="20"/>
      <c r="AD90" s="20"/>
      <c r="AE90" s="20"/>
      <c r="AF90" s="20"/>
      <c r="AG90" s="20"/>
      <c r="AH90" s="20"/>
      <c r="AI90" s="20"/>
      <c r="AJ90" s="20"/>
      <c r="AK90" s="20"/>
      <c r="AL90" s="20"/>
      <c r="AM90" s="20"/>
      <c r="AN90" s="20"/>
    </row>
    <row r="91" spans="1:40" s="60" customFormat="1">
      <c r="B91" s="20"/>
      <c r="C91" s="20"/>
      <c r="D91" s="20"/>
      <c r="E91" s="20"/>
      <c r="F91" s="20"/>
      <c r="G91" s="20"/>
      <c r="H91" s="20"/>
      <c r="I91" s="20"/>
      <c r="J91" s="20" t="s">
        <v>169</v>
      </c>
      <c r="K91" s="68" t="e">
        <f>VLOOKUP(H86,$J$75:$K$79,2)</f>
        <v>#DIV/0!</v>
      </c>
      <c r="L91" s="68" t="e">
        <f>K91*F86</f>
        <v>#DIV/0!</v>
      </c>
      <c r="M91" s="20"/>
      <c r="N91" s="20"/>
      <c r="O91" s="20"/>
      <c r="P91" s="20"/>
      <c r="Q91" s="20"/>
      <c r="R91" s="20"/>
      <c r="S91" s="147"/>
      <c r="T91" s="147"/>
      <c r="U91" s="20"/>
      <c r="V91" s="20"/>
      <c r="W91" s="20"/>
      <c r="X91" s="20"/>
      <c r="Y91" s="20"/>
      <c r="Z91" s="20"/>
      <c r="AA91" s="20"/>
      <c r="AB91" s="20"/>
      <c r="AC91" s="20"/>
      <c r="AD91" s="20"/>
      <c r="AE91" s="20"/>
      <c r="AF91" s="20"/>
      <c r="AG91" s="20"/>
      <c r="AH91" s="20"/>
      <c r="AI91" s="20"/>
      <c r="AJ91" s="20"/>
      <c r="AK91" s="20"/>
      <c r="AL91" s="20"/>
      <c r="AM91" s="20"/>
      <c r="AN91" s="20"/>
    </row>
    <row r="92" spans="1:40" s="60" customFormat="1">
      <c r="B92" s="20"/>
      <c r="C92" s="20"/>
      <c r="D92" s="20"/>
      <c r="E92" s="20"/>
      <c r="F92" s="20"/>
      <c r="G92" s="20"/>
      <c r="H92" s="20"/>
      <c r="I92" s="20"/>
      <c r="J92" s="20" t="s">
        <v>130</v>
      </c>
      <c r="K92" s="68" t="e">
        <f>VLOOKUP(H87,$J$75:$K$79,2)</f>
        <v>#DIV/0!</v>
      </c>
      <c r="L92" s="68" t="e">
        <f>K92*F87</f>
        <v>#DIV/0!</v>
      </c>
      <c r="M92" s="20"/>
      <c r="N92" s="20"/>
      <c r="O92" s="20"/>
      <c r="P92" s="20"/>
      <c r="Q92" s="20"/>
      <c r="R92" s="20"/>
      <c r="S92" s="147"/>
      <c r="T92" s="147"/>
      <c r="U92" s="20"/>
      <c r="V92" s="20"/>
      <c r="W92" s="20"/>
      <c r="X92" s="20"/>
      <c r="Y92" s="20"/>
      <c r="Z92" s="20"/>
      <c r="AA92" s="20"/>
      <c r="AB92" s="20"/>
      <c r="AC92" s="20"/>
      <c r="AD92" s="20"/>
      <c r="AE92" s="20"/>
      <c r="AF92" s="20"/>
      <c r="AG92" s="20"/>
      <c r="AH92" s="20"/>
      <c r="AI92" s="20"/>
      <c r="AJ92" s="20"/>
      <c r="AK92" s="20"/>
      <c r="AL92" s="20"/>
      <c r="AM92" s="20"/>
      <c r="AN92" s="20"/>
    </row>
    <row r="93" spans="1:40" s="60" customFormat="1">
      <c r="B93" s="20"/>
      <c r="C93" s="20"/>
      <c r="D93" s="20"/>
      <c r="E93" s="20"/>
      <c r="F93" s="20"/>
      <c r="G93" s="20"/>
      <c r="H93" s="20"/>
      <c r="I93" s="20"/>
      <c r="J93" s="20" t="s">
        <v>129</v>
      </c>
      <c r="K93" s="68" t="e">
        <f>VLOOKUP(H88,$J$75:$K$79,2)</f>
        <v>#DIV/0!</v>
      </c>
      <c r="L93" s="68" t="e">
        <f>K93*F88</f>
        <v>#DIV/0!</v>
      </c>
      <c r="M93" s="20"/>
      <c r="N93" s="20"/>
      <c r="O93" s="20"/>
      <c r="P93" s="20"/>
      <c r="Q93" s="20"/>
      <c r="R93" s="20"/>
      <c r="S93" s="147"/>
      <c r="T93" s="147"/>
      <c r="U93" s="20"/>
      <c r="V93" s="20"/>
      <c r="W93" s="20"/>
      <c r="X93" s="20"/>
      <c r="Y93" s="20"/>
      <c r="Z93" s="20"/>
      <c r="AA93" s="20"/>
      <c r="AB93" s="20"/>
      <c r="AC93" s="20"/>
      <c r="AD93" s="20"/>
      <c r="AE93" s="20"/>
      <c r="AF93" s="20"/>
      <c r="AG93" s="20"/>
      <c r="AH93" s="20"/>
      <c r="AI93" s="20"/>
      <c r="AJ93" s="20"/>
      <c r="AK93" s="20"/>
      <c r="AL93" s="20"/>
      <c r="AM93" s="20"/>
      <c r="AN93" s="20"/>
    </row>
    <row r="94" spans="1:40" s="60" customFormat="1">
      <c r="B94" s="20"/>
      <c r="C94" s="20"/>
      <c r="D94" s="20"/>
      <c r="E94" s="20"/>
      <c r="F94" s="20"/>
      <c r="G94" s="20"/>
      <c r="H94" s="20"/>
      <c r="I94" s="20"/>
      <c r="J94" s="20"/>
      <c r="K94" s="20"/>
      <c r="L94" s="20"/>
      <c r="M94" s="20"/>
      <c r="N94" s="20"/>
      <c r="O94" s="20"/>
      <c r="P94" s="20"/>
      <c r="Q94" s="20"/>
      <c r="R94" s="20"/>
      <c r="S94" s="147"/>
      <c r="T94" s="147"/>
      <c r="U94" s="20"/>
      <c r="V94" s="20"/>
      <c r="W94" s="20"/>
      <c r="X94" s="20"/>
      <c r="Y94" s="20"/>
      <c r="Z94" s="20"/>
      <c r="AA94" s="20"/>
      <c r="AB94" s="20"/>
      <c r="AC94" s="20"/>
      <c r="AD94" s="20"/>
      <c r="AE94" s="20"/>
      <c r="AF94" s="20"/>
      <c r="AG94" s="20"/>
      <c r="AH94" s="20"/>
      <c r="AI94" s="20"/>
      <c r="AJ94" s="20"/>
      <c r="AK94" s="20"/>
      <c r="AL94" s="20"/>
      <c r="AM94" s="20"/>
      <c r="AN94" s="20"/>
    </row>
    <row r="95" spans="1:40" s="60" customFormat="1">
      <c r="B95" s="20"/>
      <c r="C95" s="20"/>
      <c r="D95" s="20"/>
      <c r="E95" s="20"/>
      <c r="F95" s="20"/>
      <c r="G95" s="20"/>
      <c r="H95" s="20"/>
      <c r="I95" s="20"/>
      <c r="J95" s="20"/>
      <c r="K95" s="68" t="e">
        <f>SUM(K81:K94)</f>
        <v>#DIV/0!</v>
      </c>
      <c r="L95" s="20"/>
      <c r="M95" s="20"/>
      <c r="N95" s="20"/>
      <c r="O95" s="20"/>
      <c r="P95" s="20"/>
      <c r="Q95" s="20"/>
      <c r="R95" s="20"/>
      <c r="S95" s="147"/>
      <c r="T95" s="147"/>
      <c r="U95" s="20"/>
      <c r="V95" s="20"/>
      <c r="W95" s="20"/>
      <c r="X95" s="20"/>
      <c r="Y95" s="20"/>
      <c r="Z95" s="20"/>
      <c r="AA95" s="20"/>
      <c r="AB95" s="20"/>
      <c r="AC95" s="20"/>
      <c r="AD95" s="20"/>
      <c r="AE95" s="20"/>
      <c r="AF95" s="20"/>
      <c r="AG95" s="20"/>
      <c r="AH95" s="20"/>
      <c r="AI95" s="20"/>
      <c r="AJ95" s="20"/>
      <c r="AK95" s="20"/>
      <c r="AL95" s="20"/>
      <c r="AM95" s="20"/>
      <c r="AN95" s="20"/>
    </row>
    <row r="96" spans="1:40" s="60" customFormat="1">
      <c r="B96" s="20"/>
      <c r="C96" s="20"/>
      <c r="D96" s="20"/>
      <c r="E96" s="20"/>
      <c r="F96" s="20"/>
      <c r="G96" s="20"/>
      <c r="H96" s="20"/>
      <c r="I96" s="20"/>
      <c r="J96" s="20"/>
      <c r="K96" s="20"/>
      <c r="L96" s="20"/>
      <c r="M96" s="20"/>
      <c r="N96" s="20"/>
      <c r="O96" s="20"/>
      <c r="P96" s="20"/>
      <c r="Q96" s="20"/>
      <c r="R96" s="20"/>
      <c r="S96" s="147"/>
      <c r="T96" s="147"/>
      <c r="U96" s="20"/>
      <c r="V96" s="20"/>
      <c r="W96" s="20"/>
      <c r="X96" s="20"/>
      <c r="Y96" s="20"/>
      <c r="Z96" s="20"/>
      <c r="AA96" s="20"/>
      <c r="AB96" s="20"/>
      <c r="AC96" s="20"/>
      <c r="AD96" s="20"/>
      <c r="AE96" s="20"/>
      <c r="AF96" s="20"/>
      <c r="AG96" s="20"/>
      <c r="AH96" s="20"/>
      <c r="AI96" s="20"/>
      <c r="AJ96" s="20"/>
      <c r="AK96" s="20"/>
      <c r="AL96" s="20"/>
      <c r="AM96" s="20"/>
      <c r="AN96" s="20"/>
    </row>
    <row r="97" spans="2:40" s="60" customFormat="1">
      <c r="B97" s="20"/>
      <c r="C97" s="20"/>
      <c r="D97" s="20"/>
      <c r="E97" s="20"/>
      <c r="F97" s="20"/>
      <c r="G97" s="20"/>
      <c r="H97" s="20"/>
      <c r="I97" s="20"/>
      <c r="J97" s="20"/>
      <c r="K97" s="20"/>
      <c r="L97" s="20"/>
      <c r="M97" s="20"/>
      <c r="N97" s="20"/>
      <c r="O97" s="20"/>
      <c r="P97" s="20"/>
      <c r="Q97" s="20"/>
      <c r="R97" s="20"/>
      <c r="S97" s="147"/>
      <c r="T97" s="147"/>
      <c r="U97" s="20"/>
      <c r="V97" s="20"/>
      <c r="W97" s="20"/>
      <c r="X97" s="20"/>
      <c r="Y97" s="20"/>
      <c r="Z97" s="20"/>
      <c r="AA97" s="20"/>
      <c r="AB97" s="20"/>
      <c r="AC97" s="20"/>
      <c r="AD97" s="20"/>
      <c r="AE97" s="20"/>
      <c r="AF97" s="20"/>
      <c r="AG97" s="20"/>
      <c r="AH97" s="20"/>
      <c r="AI97" s="20"/>
      <c r="AJ97" s="20"/>
      <c r="AK97" s="20"/>
      <c r="AL97" s="20"/>
      <c r="AM97" s="20"/>
      <c r="AN97" s="20"/>
    </row>
    <row r="98" spans="2:40" s="60" customFormat="1">
      <c r="B98" s="20"/>
      <c r="C98" s="20"/>
      <c r="D98" s="20"/>
      <c r="E98" s="20"/>
      <c r="F98" s="20"/>
      <c r="G98" s="20"/>
      <c r="H98" s="20"/>
      <c r="I98" s="20"/>
      <c r="J98" s="20"/>
      <c r="K98" s="20"/>
      <c r="L98" s="20"/>
      <c r="M98" s="20"/>
      <c r="N98" s="20"/>
      <c r="O98" s="20"/>
      <c r="P98" s="20"/>
      <c r="Q98" s="20"/>
      <c r="R98" s="20"/>
      <c r="S98" s="147"/>
      <c r="T98" s="147"/>
      <c r="U98" s="20"/>
      <c r="V98" s="20"/>
      <c r="W98" s="20"/>
      <c r="X98" s="20"/>
      <c r="Y98" s="20"/>
      <c r="Z98" s="20"/>
      <c r="AA98" s="20"/>
      <c r="AB98" s="20"/>
      <c r="AC98" s="20"/>
      <c r="AD98" s="20"/>
      <c r="AE98" s="20"/>
      <c r="AF98" s="20"/>
      <c r="AG98" s="20"/>
      <c r="AH98" s="20"/>
      <c r="AI98" s="20"/>
      <c r="AJ98" s="20"/>
      <c r="AK98" s="20"/>
      <c r="AL98" s="20"/>
      <c r="AM98" s="20"/>
      <c r="AN98" s="20"/>
    </row>
    <row r="99" spans="2:40" s="60" customFormat="1">
      <c r="B99" s="20"/>
      <c r="C99" s="20"/>
      <c r="D99" s="20"/>
      <c r="E99" s="20"/>
      <c r="F99" s="20"/>
      <c r="G99" s="20"/>
      <c r="H99" s="20"/>
      <c r="I99" s="20"/>
      <c r="J99" s="20"/>
      <c r="K99" s="20"/>
      <c r="L99" s="20"/>
      <c r="M99" s="20"/>
      <c r="N99" s="20"/>
      <c r="O99" s="20"/>
      <c r="P99" s="20"/>
      <c r="Q99" s="20"/>
      <c r="R99" s="20"/>
      <c r="S99" s="147"/>
      <c r="T99" s="147"/>
      <c r="U99" s="20"/>
      <c r="V99" s="20"/>
      <c r="W99" s="20"/>
      <c r="X99" s="20"/>
      <c r="Y99" s="20"/>
      <c r="Z99" s="20"/>
      <c r="AA99" s="20"/>
      <c r="AB99" s="20"/>
      <c r="AC99" s="20"/>
      <c r="AD99" s="20"/>
      <c r="AE99" s="20"/>
      <c r="AF99" s="20"/>
      <c r="AG99" s="20"/>
      <c r="AH99" s="20"/>
      <c r="AI99" s="20"/>
      <c r="AJ99" s="20"/>
      <c r="AK99" s="20"/>
      <c r="AL99" s="20"/>
      <c r="AM99" s="20"/>
      <c r="AN99" s="20"/>
    </row>
    <row r="100" spans="2:40" s="60" customFormat="1">
      <c r="B100" s="20"/>
      <c r="C100" s="20"/>
      <c r="D100" s="20"/>
      <c r="E100" s="20"/>
      <c r="F100" s="20"/>
      <c r="G100" s="20"/>
      <c r="H100" s="20"/>
      <c r="I100" s="20"/>
      <c r="J100" s="20"/>
      <c r="K100" s="20"/>
      <c r="L100" s="20"/>
      <c r="M100" s="20"/>
      <c r="N100" s="20"/>
      <c r="O100" s="20"/>
      <c r="P100" s="20"/>
      <c r="Q100" s="20"/>
      <c r="R100" s="20"/>
      <c r="S100" s="147"/>
      <c r="T100" s="147"/>
      <c r="U100" s="20"/>
      <c r="V100" s="20"/>
      <c r="W100" s="20"/>
      <c r="X100" s="20"/>
      <c r="Y100" s="20"/>
      <c r="Z100" s="20"/>
      <c r="AA100" s="20"/>
      <c r="AB100" s="20"/>
      <c r="AC100" s="20"/>
      <c r="AD100" s="20"/>
      <c r="AE100" s="20"/>
      <c r="AF100" s="20"/>
      <c r="AG100" s="20"/>
      <c r="AH100" s="20"/>
      <c r="AI100" s="20"/>
      <c r="AJ100" s="20"/>
      <c r="AK100" s="20"/>
      <c r="AL100" s="20"/>
      <c r="AM100" s="20"/>
      <c r="AN100" s="20"/>
    </row>
    <row r="101" spans="2:40" s="60" customFormat="1">
      <c r="B101" s="20"/>
      <c r="C101" s="20"/>
      <c r="D101" s="20"/>
      <c r="E101" s="20"/>
      <c r="F101" s="20"/>
      <c r="G101" s="20"/>
      <c r="H101" s="20"/>
      <c r="I101" s="20"/>
      <c r="J101" s="20"/>
      <c r="K101" s="20"/>
      <c r="L101" s="20"/>
      <c r="M101" s="20"/>
      <c r="N101" s="20"/>
      <c r="O101" s="20"/>
      <c r="P101" s="20"/>
      <c r="Q101" s="20"/>
      <c r="R101" s="20"/>
      <c r="S101" s="147"/>
      <c r="T101" s="147"/>
      <c r="U101" s="20"/>
      <c r="V101" s="20"/>
      <c r="W101" s="20"/>
      <c r="X101" s="20"/>
      <c r="Y101" s="20"/>
      <c r="Z101" s="20"/>
      <c r="AA101" s="20"/>
      <c r="AB101" s="20"/>
      <c r="AC101" s="20"/>
      <c r="AD101" s="20"/>
      <c r="AE101" s="20"/>
      <c r="AF101" s="20"/>
      <c r="AG101" s="20"/>
      <c r="AH101" s="20"/>
      <c r="AI101" s="20"/>
      <c r="AJ101" s="20"/>
      <c r="AK101" s="20"/>
      <c r="AL101" s="20"/>
      <c r="AM101" s="20"/>
      <c r="AN101" s="20"/>
    </row>
    <row r="102" spans="2:40" s="60" customFormat="1">
      <c r="B102" s="20"/>
      <c r="C102" s="20"/>
      <c r="D102" s="20"/>
      <c r="E102" s="20"/>
      <c r="F102" s="20"/>
      <c r="G102" s="20"/>
      <c r="H102" s="20"/>
      <c r="I102" s="20"/>
      <c r="J102" s="20"/>
      <c r="K102" s="20"/>
      <c r="L102" s="20"/>
      <c r="M102" s="20"/>
      <c r="N102" s="20"/>
      <c r="O102" s="20"/>
      <c r="P102" s="20"/>
      <c r="Q102" s="20"/>
      <c r="R102" s="20"/>
      <c r="S102" s="147"/>
      <c r="T102" s="147"/>
      <c r="U102" s="20"/>
      <c r="V102" s="20"/>
      <c r="W102" s="20"/>
      <c r="X102" s="20"/>
      <c r="Y102" s="20"/>
      <c r="Z102" s="20"/>
      <c r="AA102" s="20"/>
      <c r="AB102" s="20"/>
      <c r="AC102" s="20"/>
      <c r="AD102" s="20"/>
      <c r="AE102" s="20"/>
      <c r="AF102" s="20"/>
      <c r="AG102" s="20"/>
      <c r="AH102" s="20"/>
      <c r="AI102" s="20"/>
      <c r="AJ102" s="20"/>
      <c r="AK102" s="20"/>
      <c r="AL102" s="20"/>
      <c r="AM102" s="20"/>
      <c r="AN102" s="20"/>
    </row>
    <row r="103" spans="2:40" s="60" customFormat="1">
      <c r="B103" s="20"/>
      <c r="C103" s="20"/>
      <c r="D103" s="20"/>
      <c r="E103" s="20"/>
      <c r="F103" s="20"/>
      <c r="G103" s="20"/>
      <c r="H103" s="20"/>
      <c r="I103" s="20"/>
      <c r="J103" s="20"/>
      <c r="K103" s="20"/>
      <c r="L103" s="20"/>
      <c r="M103" s="20"/>
      <c r="N103" s="20"/>
      <c r="O103" s="20"/>
      <c r="P103" s="20"/>
      <c r="Q103" s="20"/>
      <c r="R103" s="20"/>
      <c r="S103" s="147"/>
      <c r="T103" s="147"/>
      <c r="U103" s="20"/>
      <c r="V103" s="20"/>
      <c r="W103" s="20"/>
      <c r="X103" s="20"/>
      <c r="Y103" s="20"/>
      <c r="Z103" s="20"/>
      <c r="AA103" s="20"/>
      <c r="AB103" s="20"/>
      <c r="AC103" s="20"/>
      <c r="AD103" s="20"/>
      <c r="AE103" s="20"/>
      <c r="AF103" s="20"/>
      <c r="AG103" s="20"/>
      <c r="AH103" s="20"/>
      <c r="AI103" s="20"/>
      <c r="AJ103" s="20"/>
      <c r="AK103" s="20"/>
      <c r="AL103" s="20"/>
      <c r="AM103" s="20"/>
      <c r="AN103" s="20"/>
    </row>
    <row r="104" spans="2:40" s="60" customFormat="1">
      <c r="B104" s="20"/>
      <c r="C104" s="20"/>
      <c r="D104" s="20"/>
      <c r="E104" s="20"/>
      <c r="F104" s="20"/>
      <c r="G104" s="20"/>
      <c r="H104" s="20"/>
      <c r="I104" s="20"/>
      <c r="J104" s="20"/>
      <c r="K104" s="20"/>
      <c r="L104" s="20"/>
      <c r="M104" s="20"/>
      <c r="N104" s="20"/>
      <c r="O104" s="20"/>
      <c r="P104" s="20"/>
      <c r="Q104" s="20"/>
      <c r="R104" s="20"/>
      <c r="S104" s="147"/>
      <c r="T104" s="147"/>
      <c r="U104" s="20"/>
      <c r="V104" s="20"/>
      <c r="W104" s="20"/>
      <c r="X104" s="20"/>
      <c r="Y104" s="20"/>
      <c r="Z104" s="20"/>
      <c r="AA104" s="20"/>
      <c r="AB104" s="20"/>
      <c r="AC104" s="20"/>
      <c r="AD104" s="20"/>
      <c r="AE104" s="20"/>
      <c r="AF104" s="20"/>
      <c r="AG104" s="20"/>
      <c r="AH104" s="20"/>
      <c r="AI104" s="20"/>
      <c r="AJ104" s="20"/>
      <c r="AK104" s="20"/>
      <c r="AL104" s="20"/>
      <c r="AM104" s="20"/>
      <c r="AN104" s="20"/>
    </row>
    <row r="105" spans="2:40" s="60" customFormat="1">
      <c r="B105" s="20"/>
      <c r="C105" s="20"/>
      <c r="D105" s="20"/>
      <c r="E105" s="20"/>
      <c r="F105" s="20"/>
      <c r="G105" s="20"/>
      <c r="H105" s="20"/>
      <c r="I105" s="20"/>
      <c r="J105" s="20"/>
      <c r="K105" s="20"/>
      <c r="L105" s="20"/>
      <c r="M105" s="20"/>
      <c r="N105" s="20"/>
      <c r="O105" s="20"/>
      <c r="P105" s="20"/>
      <c r="Q105" s="20"/>
      <c r="R105" s="20"/>
      <c r="S105" s="147"/>
      <c r="T105" s="147"/>
      <c r="U105" s="20"/>
      <c r="V105" s="20"/>
      <c r="W105" s="20"/>
      <c r="X105" s="20"/>
      <c r="Y105" s="20"/>
      <c r="Z105" s="20"/>
      <c r="AA105" s="20"/>
      <c r="AB105" s="20"/>
      <c r="AC105" s="20"/>
      <c r="AD105" s="20"/>
      <c r="AE105" s="20"/>
      <c r="AF105" s="20"/>
      <c r="AG105" s="20"/>
      <c r="AH105" s="20"/>
      <c r="AI105" s="20"/>
      <c r="AJ105" s="20"/>
      <c r="AK105" s="20"/>
      <c r="AL105" s="20"/>
      <c r="AM105" s="20"/>
      <c r="AN105" s="20"/>
    </row>
    <row r="106" spans="2:40" s="60" customFormat="1">
      <c r="B106" s="20"/>
      <c r="C106" s="20"/>
      <c r="D106" s="20"/>
      <c r="E106" s="20"/>
      <c r="F106" s="20"/>
      <c r="G106" s="20"/>
      <c r="H106" s="20"/>
      <c r="I106" s="20"/>
      <c r="J106" s="20"/>
      <c r="K106" s="20"/>
      <c r="L106" s="20"/>
      <c r="M106" s="20"/>
      <c r="N106" s="20"/>
      <c r="O106" s="20"/>
      <c r="P106" s="20"/>
      <c r="Q106" s="20"/>
      <c r="R106" s="20"/>
      <c r="S106" s="147"/>
      <c r="T106" s="147"/>
      <c r="U106" s="20"/>
      <c r="V106" s="20"/>
      <c r="W106" s="20"/>
      <c r="X106" s="20"/>
      <c r="Y106" s="20"/>
      <c r="Z106" s="20"/>
      <c r="AA106" s="20"/>
      <c r="AB106" s="20"/>
      <c r="AC106" s="20"/>
      <c r="AD106" s="20"/>
      <c r="AE106" s="20"/>
      <c r="AF106" s="20"/>
      <c r="AG106" s="20"/>
      <c r="AH106" s="20"/>
      <c r="AI106" s="20"/>
      <c r="AJ106" s="20"/>
      <c r="AK106" s="20"/>
      <c r="AL106" s="20"/>
      <c r="AM106" s="20"/>
      <c r="AN106" s="20"/>
    </row>
    <row r="107" spans="2:40" s="60" customFormat="1">
      <c r="B107" s="20"/>
      <c r="C107" s="20"/>
      <c r="D107" s="20"/>
      <c r="E107" s="20"/>
      <c r="F107" s="20"/>
      <c r="G107" s="20"/>
      <c r="H107" s="20"/>
      <c r="I107" s="20"/>
      <c r="J107" s="20"/>
      <c r="K107" s="20"/>
      <c r="L107" s="20"/>
      <c r="M107" s="20"/>
      <c r="N107" s="20"/>
      <c r="O107" s="20"/>
      <c r="P107" s="20"/>
      <c r="Q107" s="20"/>
      <c r="R107" s="20"/>
      <c r="S107" s="147"/>
      <c r="T107" s="147"/>
      <c r="U107" s="20"/>
      <c r="V107" s="20"/>
      <c r="W107" s="20"/>
      <c r="X107" s="20"/>
      <c r="Y107" s="20"/>
      <c r="Z107" s="20"/>
      <c r="AA107" s="20"/>
      <c r="AB107" s="20"/>
      <c r="AC107" s="20"/>
      <c r="AD107" s="20"/>
      <c r="AE107" s="20"/>
      <c r="AF107" s="20"/>
      <c r="AG107" s="20"/>
      <c r="AH107" s="20"/>
      <c r="AI107" s="20"/>
      <c r="AJ107" s="20"/>
      <c r="AK107" s="20"/>
      <c r="AL107" s="20"/>
      <c r="AM107" s="20"/>
      <c r="AN107" s="20"/>
    </row>
    <row r="108" spans="2:40" s="60" customFormat="1">
      <c r="B108" s="20"/>
      <c r="C108" s="20"/>
      <c r="D108" s="20"/>
      <c r="E108" s="20"/>
      <c r="F108" s="20"/>
      <c r="G108" s="20"/>
      <c r="H108" s="20"/>
      <c r="I108" s="20"/>
      <c r="J108" s="20"/>
      <c r="K108" s="20"/>
      <c r="L108" s="20"/>
      <c r="M108" s="20"/>
      <c r="N108" s="20"/>
      <c r="O108" s="20"/>
      <c r="P108" s="20"/>
      <c r="Q108" s="20"/>
      <c r="R108" s="20"/>
      <c r="S108" s="147"/>
      <c r="T108" s="147"/>
      <c r="U108" s="20"/>
      <c r="V108" s="20"/>
      <c r="W108" s="20"/>
      <c r="X108" s="20"/>
      <c r="Y108" s="20"/>
      <c r="Z108" s="20"/>
      <c r="AA108" s="20"/>
      <c r="AB108" s="20"/>
      <c r="AC108" s="20"/>
      <c r="AD108" s="20"/>
      <c r="AE108" s="20"/>
      <c r="AF108" s="20"/>
      <c r="AG108" s="20"/>
      <c r="AH108" s="20"/>
      <c r="AI108" s="20"/>
      <c r="AJ108" s="20"/>
      <c r="AK108" s="20"/>
      <c r="AL108" s="20"/>
      <c r="AM108" s="20"/>
      <c r="AN108" s="20"/>
    </row>
    <row r="109" spans="2:40" s="60" customFormat="1">
      <c r="B109" s="20"/>
      <c r="C109" s="20"/>
      <c r="D109" s="20"/>
      <c r="E109" s="20"/>
      <c r="F109" s="20"/>
      <c r="G109" s="20"/>
      <c r="H109" s="20"/>
      <c r="I109" s="20"/>
      <c r="J109" s="20"/>
      <c r="K109" s="20"/>
      <c r="L109" s="20"/>
      <c r="M109" s="20"/>
      <c r="N109" s="20"/>
      <c r="O109" s="20"/>
      <c r="P109" s="20"/>
      <c r="Q109" s="20"/>
      <c r="R109" s="20"/>
      <c r="S109" s="147"/>
      <c r="T109" s="147"/>
      <c r="U109" s="20"/>
      <c r="V109" s="20"/>
      <c r="W109" s="20"/>
      <c r="X109" s="20"/>
      <c r="Y109" s="20"/>
      <c r="Z109" s="20"/>
      <c r="AA109" s="20"/>
      <c r="AB109" s="20"/>
      <c r="AC109" s="20"/>
      <c r="AD109" s="20"/>
      <c r="AE109" s="20"/>
      <c r="AF109" s="20"/>
      <c r="AG109" s="20"/>
      <c r="AH109" s="20"/>
      <c r="AI109" s="20"/>
      <c r="AJ109" s="20"/>
      <c r="AK109" s="20"/>
      <c r="AL109" s="20"/>
      <c r="AM109" s="20"/>
      <c r="AN109" s="20"/>
    </row>
    <row r="110" spans="2:40" s="60" customFormat="1">
      <c r="B110" s="20"/>
      <c r="C110" s="20"/>
      <c r="D110" s="20"/>
      <c r="E110" s="20"/>
      <c r="F110" s="20"/>
      <c r="G110" s="20"/>
      <c r="H110" s="20"/>
      <c r="I110" s="20"/>
      <c r="J110" s="20"/>
      <c r="K110" s="20"/>
      <c r="L110" s="20"/>
      <c r="M110" s="20"/>
      <c r="N110" s="20"/>
      <c r="O110" s="20"/>
      <c r="P110" s="20"/>
      <c r="Q110" s="20"/>
      <c r="R110" s="20"/>
      <c r="S110" s="147"/>
      <c r="T110" s="147"/>
      <c r="U110" s="20"/>
      <c r="V110" s="20"/>
      <c r="W110" s="20"/>
      <c r="X110" s="20"/>
      <c r="Y110" s="20"/>
      <c r="Z110" s="20"/>
      <c r="AA110" s="20"/>
      <c r="AB110" s="20"/>
      <c r="AC110" s="20"/>
      <c r="AD110" s="20"/>
      <c r="AE110" s="20"/>
      <c r="AF110" s="20"/>
      <c r="AG110" s="20"/>
      <c r="AH110" s="20"/>
      <c r="AI110" s="20"/>
      <c r="AJ110" s="20"/>
      <c r="AK110" s="20"/>
      <c r="AL110" s="20"/>
      <c r="AM110" s="20"/>
      <c r="AN110" s="20"/>
    </row>
    <row r="111" spans="2:40" s="60" customFormat="1">
      <c r="B111" s="20"/>
      <c r="C111" s="20"/>
      <c r="D111" s="20"/>
      <c r="E111" s="20"/>
      <c r="F111" s="20"/>
      <c r="G111" s="20"/>
      <c r="H111" s="20"/>
      <c r="I111" s="20"/>
      <c r="J111" s="20"/>
      <c r="K111" s="20"/>
      <c r="L111" s="20"/>
      <c r="M111" s="20"/>
      <c r="N111" s="20"/>
      <c r="O111" s="20"/>
      <c r="P111" s="20"/>
      <c r="Q111" s="20"/>
      <c r="R111" s="20"/>
      <c r="S111" s="147"/>
      <c r="T111" s="147"/>
      <c r="U111" s="20"/>
      <c r="V111" s="20"/>
      <c r="W111" s="20"/>
      <c r="X111" s="20"/>
      <c r="Y111" s="20"/>
      <c r="Z111" s="20"/>
      <c r="AA111" s="20"/>
      <c r="AB111" s="20"/>
      <c r="AC111" s="20"/>
      <c r="AD111" s="20"/>
      <c r="AE111" s="20"/>
      <c r="AF111" s="20"/>
      <c r="AG111" s="20"/>
      <c r="AH111" s="20"/>
      <c r="AI111" s="20"/>
      <c r="AJ111" s="20"/>
      <c r="AK111" s="20"/>
      <c r="AL111" s="20"/>
      <c r="AM111" s="20"/>
      <c r="AN111" s="20"/>
    </row>
    <row r="112" spans="2:40" s="60" customFormat="1">
      <c r="B112" s="20"/>
      <c r="C112" s="20"/>
      <c r="D112" s="20"/>
      <c r="E112" s="20"/>
      <c r="F112" s="20"/>
      <c r="G112" s="20"/>
      <c r="H112" s="20"/>
      <c r="I112" s="20"/>
      <c r="J112" s="20"/>
      <c r="K112" s="20"/>
      <c r="L112" s="20"/>
      <c r="M112" s="20"/>
      <c r="N112" s="20"/>
      <c r="O112" s="20"/>
      <c r="P112" s="20"/>
      <c r="Q112" s="20"/>
      <c r="R112" s="20"/>
      <c r="S112" s="147"/>
      <c r="T112" s="147"/>
      <c r="U112" s="20"/>
      <c r="V112" s="20"/>
      <c r="W112" s="20"/>
      <c r="X112" s="20"/>
      <c r="Y112" s="20"/>
      <c r="Z112" s="20"/>
      <c r="AA112" s="20"/>
      <c r="AB112" s="20"/>
      <c r="AC112" s="20"/>
      <c r="AD112" s="20"/>
      <c r="AE112" s="20"/>
      <c r="AF112" s="20"/>
      <c r="AG112" s="20"/>
      <c r="AH112" s="20"/>
      <c r="AI112" s="20"/>
      <c r="AJ112" s="20"/>
      <c r="AK112" s="20"/>
      <c r="AL112" s="20"/>
      <c r="AM112" s="20"/>
      <c r="AN112" s="20"/>
    </row>
    <row r="113" spans="2:40" s="60" customFormat="1">
      <c r="B113" s="20"/>
      <c r="C113" s="20"/>
      <c r="D113" s="20"/>
      <c r="E113" s="20"/>
      <c r="F113" s="20"/>
      <c r="G113" s="20"/>
      <c r="H113" s="20"/>
      <c r="I113" s="20"/>
      <c r="J113" s="20"/>
      <c r="K113" s="20"/>
      <c r="L113" s="20"/>
      <c r="M113" s="20"/>
      <c r="N113" s="20"/>
      <c r="O113" s="20"/>
      <c r="P113" s="20"/>
      <c r="Q113" s="20"/>
      <c r="R113" s="20"/>
      <c r="S113" s="147"/>
      <c r="T113" s="147"/>
      <c r="U113" s="20"/>
      <c r="V113" s="20"/>
      <c r="W113" s="20"/>
      <c r="X113" s="20"/>
      <c r="Y113" s="20"/>
      <c r="Z113" s="20"/>
      <c r="AA113" s="20"/>
      <c r="AB113" s="20"/>
      <c r="AC113" s="20"/>
      <c r="AD113" s="20"/>
      <c r="AE113" s="20"/>
      <c r="AF113" s="20"/>
      <c r="AG113" s="20"/>
      <c r="AH113" s="20"/>
      <c r="AI113" s="20"/>
      <c r="AJ113" s="20"/>
      <c r="AK113" s="20"/>
      <c r="AL113" s="20"/>
      <c r="AM113" s="20"/>
      <c r="AN113" s="20"/>
    </row>
    <row r="114" spans="2:40" s="60" customFormat="1">
      <c r="B114" s="20"/>
      <c r="C114" s="20"/>
      <c r="D114" s="20"/>
      <c r="E114" s="20"/>
      <c r="F114" s="20"/>
      <c r="G114" s="20"/>
      <c r="H114" s="20"/>
      <c r="I114" s="20"/>
      <c r="J114" s="20"/>
      <c r="K114" s="20"/>
      <c r="L114" s="20"/>
      <c r="M114" s="20"/>
      <c r="N114" s="20"/>
      <c r="O114" s="20"/>
      <c r="P114" s="20"/>
      <c r="Q114" s="20"/>
      <c r="R114" s="20"/>
      <c r="S114" s="147"/>
      <c r="T114" s="147"/>
      <c r="U114" s="20"/>
      <c r="V114" s="20"/>
      <c r="W114" s="20"/>
      <c r="X114" s="20"/>
      <c r="Y114" s="20"/>
      <c r="Z114" s="20"/>
      <c r="AA114" s="20"/>
      <c r="AB114" s="20"/>
      <c r="AC114" s="20"/>
      <c r="AD114" s="20"/>
      <c r="AE114" s="20"/>
      <c r="AF114" s="20"/>
      <c r="AG114" s="20"/>
      <c r="AH114" s="20"/>
      <c r="AI114" s="20"/>
      <c r="AJ114" s="20"/>
      <c r="AK114" s="20"/>
      <c r="AL114" s="20"/>
      <c r="AM114" s="20"/>
      <c r="AN114" s="20"/>
    </row>
    <row r="115" spans="2:40" s="60" customFormat="1">
      <c r="B115" s="20"/>
      <c r="C115" s="20"/>
      <c r="D115" s="20"/>
      <c r="E115" s="20"/>
      <c r="F115" s="20"/>
      <c r="G115" s="20"/>
      <c r="H115" s="20"/>
      <c r="I115" s="20"/>
      <c r="J115" s="20"/>
      <c r="K115" s="20"/>
      <c r="L115" s="20"/>
      <c r="M115" s="20"/>
      <c r="N115" s="20"/>
      <c r="O115" s="20"/>
      <c r="P115" s="20"/>
      <c r="Q115" s="20"/>
      <c r="R115" s="20"/>
      <c r="S115" s="147"/>
      <c r="T115" s="147"/>
      <c r="U115" s="20"/>
      <c r="V115" s="20"/>
      <c r="W115" s="20"/>
      <c r="X115" s="20"/>
      <c r="Y115" s="20"/>
      <c r="Z115" s="20"/>
      <c r="AA115" s="20"/>
      <c r="AB115" s="20"/>
      <c r="AC115" s="20"/>
      <c r="AD115" s="20"/>
      <c r="AE115" s="20"/>
      <c r="AF115" s="20"/>
      <c r="AG115" s="20"/>
      <c r="AH115" s="20"/>
      <c r="AI115" s="20"/>
      <c r="AJ115" s="20"/>
      <c r="AK115" s="20"/>
      <c r="AL115" s="20"/>
      <c r="AM115" s="20"/>
      <c r="AN115" s="20"/>
    </row>
    <row r="116" spans="2:40" s="60" customFormat="1">
      <c r="B116" s="20"/>
      <c r="C116" s="20"/>
      <c r="D116" s="20"/>
      <c r="E116" s="20"/>
      <c r="F116" s="20"/>
      <c r="G116" s="20"/>
      <c r="H116" s="20"/>
      <c r="I116" s="20"/>
      <c r="J116" s="20"/>
      <c r="K116" s="20"/>
      <c r="L116" s="20"/>
      <c r="M116" s="20"/>
      <c r="N116" s="20"/>
      <c r="O116" s="20"/>
      <c r="P116" s="20"/>
      <c r="Q116" s="20"/>
      <c r="R116" s="20"/>
      <c r="S116" s="147"/>
      <c r="T116" s="147"/>
      <c r="U116" s="20"/>
      <c r="V116" s="20"/>
      <c r="W116" s="20"/>
      <c r="X116" s="20"/>
      <c r="Y116" s="20"/>
      <c r="Z116" s="20"/>
      <c r="AA116" s="20"/>
      <c r="AB116" s="20"/>
      <c r="AC116" s="20"/>
      <c r="AD116" s="20"/>
      <c r="AE116" s="20"/>
      <c r="AF116" s="20"/>
      <c r="AG116" s="20"/>
      <c r="AH116" s="20"/>
      <c r="AI116" s="20"/>
      <c r="AJ116" s="20"/>
      <c r="AK116" s="20"/>
      <c r="AL116" s="20"/>
      <c r="AM116" s="20"/>
      <c r="AN116" s="20"/>
    </row>
    <row r="117" spans="2:40" s="60" customFormat="1">
      <c r="B117" s="20"/>
      <c r="C117" s="20"/>
      <c r="D117" s="20"/>
      <c r="E117" s="20"/>
      <c r="F117" s="20"/>
      <c r="G117" s="20"/>
      <c r="H117" s="20"/>
      <c r="I117" s="20"/>
      <c r="J117" s="20"/>
      <c r="K117" s="20"/>
      <c r="L117" s="20"/>
      <c r="M117" s="20"/>
      <c r="N117" s="20"/>
      <c r="O117" s="20"/>
      <c r="P117" s="20"/>
      <c r="Q117" s="20"/>
      <c r="R117" s="20"/>
      <c r="S117" s="147"/>
      <c r="T117" s="147"/>
      <c r="U117" s="20"/>
      <c r="V117" s="20"/>
      <c r="W117" s="20"/>
      <c r="X117" s="20"/>
      <c r="Y117" s="20"/>
      <c r="Z117" s="20"/>
      <c r="AA117" s="20"/>
      <c r="AB117" s="20"/>
      <c r="AC117" s="20"/>
      <c r="AD117" s="20"/>
      <c r="AE117" s="20"/>
      <c r="AF117" s="20"/>
      <c r="AG117" s="20"/>
      <c r="AH117" s="20"/>
      <c r="AI117" s="20"/>
      <c r="AJ117" s="20"/>
      <c r="AK117" s="20"/>
      <c r="AL117" s="20"/>
      <c r="AM117" s="20"/>
      <c r="AN117" s="20"/>
    </row>
    <row r="118" spans="2:40" s="60" customFormat="1">
      <c r="B118" s="20"/>
      <c r="C118" s="20"/>
      <c r="D118" s="20"/>
      <c r="E118" s="20"/>
      <c r="F118" s="20"/>
      <c r="G118" s="20"/>
      <c r="H118" s="20"/>
      <c r="I118" s="20"/>
      <c r="J118" s="20"/>
      <c r="K118" s="20"/>
      <c r="L118" s="20"/>
      <c r="M118" s="20"/>
      <c r="N118" s="20"/>
      <c r="O118" s="20"/>
      <c r="P118" s="20"/>
      <c r="Q118" s="20"/>
      <c r="R118" s="20"/>
      <c r="S118" s="147"/>
      <c r="T118" s="147"/>
      <c r="U118" s="20"/>
      <c r="V118" s="20"/>
      <c r="W118" s="20"/>
      <c r="X118" s="20"/>
      <c r="Y118" s="20"/>
      <c r="Z118" s="20"/>
      <c r="AA118" s="20"/>
      <c r="AB118" s="20"/>
      <c r="AC118" s="20"/>
      <c r="AD118" s="20"/>
      <c r="AE118" s="20"/>
      <c r="AF118" s="20"/>
      <c r="AG118" s="20"/>
      <c r="AH118" s="20"/>
      <c r="AI118" s="20"/>
      <c r="AJ118" s="20"/>
      <c r="AK118" s="20"/>
      <c r="AL118" s="20"/>
      <c r="AM118" s="20"/>
      <c r="AN118" s="20"/>
    </row>
    <row r="119" spans="2:40" s="60" customFormat="1">
      <c r="B119" s="20"/>
      <c r="C119" s="20"/>
      <c r="D119" s="20"/>
      <c r="E119" s="20"/>
      <c r="F119" s="20"/>
      <c r="G119" s="20"/>
      <c r="H119" s="20"/>
      <c r="I119" s="20"/>
      <c r="J119" s="20"/>
      <c r="K119" s="20"/>
      <c r="L119" s="20"/>
      <c r="M119" s="20"/>
      <c r="N119" s="20"/>
      <c r="O119" s="20"/>
      <c r="P119" s="20"/>
      <c r="Q119" s="20"/>
      <c r="R119" s="20"/>
      <c r="S119" s="147"/>
      <c r="T119" s="147"/>
      <c r="U119" s="20"/>
      <c r="V119" s="20"/>
      <c r="W119" s="20"/>
      <c r="X119" s="20"/>
      <c r="Y119" s="20"/>
      <c r="Z119" s="20"/>
      <c r="AA119" s="20"/>
      <c r="AB119" s="20"/>
      <c r="AC119" s="20"/>
      <c r="AD119" s="20"/>
      <c r="AE119" s="20"/>
      <c r="AF119" s="20"/>
      <c r="AG119" s="20"/>
      <c r="AH119" s="20"/>
      <c r="AI119" s="20"/>
      <c r="AJ119" s="20"/>
      <c r="AK119" s="20"/>
      <c r="AL119" s="20"/>
      <c r="AM119" s="20"/>
      <c r="AN119" s="20"/>
    </row>
    <row r="120" spans="2:40" s="60" customFormat="1">
      <c r="B120" s="20"/>
      <c r="C120" s="20"/>
      <c r="D120" s="20"/>
      <c r="E120" s="20"/>
      <c r="F120" s="20"/>
      <c r="G120" s="20"/>
      <c r="H120" s="20"/>
      <c r="I120" s="20"/>
      <c r="J120" s="20"/>
      <c r="K120" s="20"/>
      <c r="L120" s="20"/>
      <c r="M120" s="20"/>
      <c r="N120" s="20"/>
      <c r="O120" s="20"/>
      <c r="P120" s="20"/>
      <c r="Q120" s="20"/>
      <c r="R120" s="20"/>
      <c r="S120" s="147"/>
      <c r="T120" s="147"/>
      <c r="U120" s="20"/>
      <c r="V120" s="20"/>
      <c r="W120" s="20"/>
      <c r="X120" s="20"/>
      <c r="Y120" s="20"/>
      <c r="Z120" s="20"/>
      <c r="AA120" s="20"/>
      <c r="AB120" s="20"/>
      <c r="AC120" s="20"/>
      <c r="AD120" s="20"/>
      <c r="AE120" s="20"/>
      <c r="AF120" s="20"/>
      <c r="AG120" s="20"/>
      <c r="AH120" s="20"/>
      <c r="AI120" s="20"/>
      <c r="AJ120" s="20"/>
      <c r="AK120" s="20"/>
      <c r="AL120" s="20"/>
      <c r="AM120" s="20"/>
      <c r="AN120" s="20"/>
    </row>
    <row r="121" spans="2:40" s="60" customFormat="1">
      <c r="B121" s="20"/>
      <c r="C121" s="20"/>
      <c r="D121" s="20"/>
      <c r="E121" s="20"/>
      <c r="F121" s="20"/>
      <c r="G121" s="20"/>
      <c r="H121" s="20"/>
      <c r="I121" s="20"/>
      <c r="J121" s="20"/>
      <c r="K121" s="20"/>
      <c r="L121" s="20"/>
      <c r="M121" s="20"/>
      <c r="N121" s="20"/>
      <c r="O121" s="20"/>
      <c r="P121" s="20"/>
      <c r="Q121" s="20"/>
      <c r="R121" s="20"/>
      <c r="S121" s="147"/>
      <c r="T121" s="147"/>
      <c r="U121" s="20"/>
      <c r="V121" s="20"/>
      <c r="W121" s="20"/>
      <c r="X121" s="20"/>
      <c r="Y121" s="20"/>
      <c r="Z121" s="20"/>
      <c r="AA121" s="20"/>
      <c r="AB121" s="20"/>
      <c r="AC121" s="20"/>
      <c r="AD121" s="20"/>
      <c r="AE121" s="20"/>
      <c r="AF121" s="20"/>
      <c r="AG121" s="20"/>
      <c r="AH121" s="20"/>
      <c r="AI121" s="20"/>
      <c r="AJ121" s="20"/>
      <c r="AK121" s="20"/>
      <c r="AL121" s="20"/>
      <c r="AM121" s="20"/>
      <c r="AN121" s="20"/>
    </row>
    <row r="122" spans="2:40" s="60" customFormat="1">
      <c r="B122" s="20"/>
      <c r="C122" s="20"/>
      <c r="D122" s="20"/>
      <c r="E122" s="20"/>
      <c r="F122" s="20"/>
      <c r="G122" s="20"/>
      <c r="H122" s="20"/>
      <c r="I122" s="20"/>
      <c r="J122" s="20"/>
      <c r="K122" s="20"/>
      <c r="L122" s="20"/>
      <c r="M122" s="20"/>
      <c r="N122" s="20"/>
      <c r="O122" s="20"/>
      <c r="P122" s="20"/>
      <c r="Q122" s="20"/>
      <c r="R122" s="20"/>
      <c r="S122" s="147"/>
      <c r="T122" s="147"/>
      <c r="U122" s="20"/>
      <c r="V122" s="20"/>
      <c r="W122" s="20"/>
      <c r="X122" s="20"/>
      <c r="Y122" s="20"/>
      <c r="Z122" s="20"/>
      <c r="AA122" s="20"/>
      <c r="AB122" s="20"/>
      <c r="AC122" s="20"/>
      <c r="AD122" s="20"/>
      <c r="AE122" s="20"/>
      <c r="AF122" s="20"/>
      <c r="AG122" s="20"/>
      <c r="AH122" s="20"/>
      <c r="AI122" s="20"/>
      <c r="AJ122" s="20"/>
      <c r="AK122" s="20"/>
      <c r="AL122" s="20"/>
      <c r="AM122" s="20"/>
      <c r="AN122" s="20"/>
    </row>
    <row r="123" spans="2:40" s="60" customFormat="1">
      <c r="B123" s="20"/>
      <c r="C123" s="20"/>
      <c r="D123" s="20"/>
      <c r="E123" s="20"/>
      <c r="F123" s="20"/>
      <c r="G123" s="20"/>
      <c r="H123" s="20"/>
      <c r="I123" s="20"/>
      <c r="J123" s="20"/>
      <c r="K123" s="20"/>
      <c r="L123" s="20"/>
      <c r="M123" s="20"/>
      <c r="N123" s="20"/>
      <c r="O123" s="20"/>
      <c r="P123" s="20"/>
      <c r="Q123" s="20"/>
      <c r="R123" s="20"/>
      <c r="S123" s="147"/>
      <c r="T123" s="147"/>
      <c r="U123" s="20"/>
      <c r="V123" s="20"/>
      <c r="W123" s="20"/>
      <c r="X123" s="20"/>
      <c r="Y123" s="20"/>
      <c r="Z123" s="20"/>
      <c r="AA123" s="20"/>
      <c r="AB123" s="20"/>
      <c r="AC123" s="20"/>
      <c r="AD123" s="20"/>
      <c r="AE123" s="20"/>
      <c r="AF123" s="20"/>
      <c r="AG123" s="20"/>
      <c r="AH123" s="20"/>
      <c r="AI123" s="20"/>
      <c r="AJ123" s="20"/>
      <c r="AK123" s="20"/>
      <c r="AL123" s="20"/>
      <c r="AM123" s="20"/>
      <c r="AN123" s="20"/>
    </row>
    <row r="124" spans="2:40" s="60" customFormat="1">
      <c r="B124" s="20"/>
      <c r="C124" s="20"/>
      <c r="D124" s="20"/>
      <c r="E124" s="20"/>
      <c r="F124" s="20"/>
      <c r="G124" s="20"/>
      <c r="H124" s="20"/>
      <c r="I124" s="20"/>
      <c r="J124" s="20"/>
      <c r="K124" s="20"/>
      <c r="L124" s="20"/>
      <c r="M124" s="20"/>
      <c r="N124" s="20"/>
      <c r="O124" s="20"/>
      <c r="P124" s="20"/>
      <c r="Q124" s="20"/>
      <c r="R124" s="20"/>
      <c r="S124" s="147"/>
      <c r="T124" s="147"/>
      <c r="U124" s="20"/>
      <c r="V124" s="20"/>
      <c r="W124" s="20"/>
      <c r="X124" s="20"/>
      <c r="Y124" s="20"/>
      <c r="Z124" s="20"/>
      <c r="AA124" s="20"/>
      <c r="AB124" s="20"/>
      <c r="AC124" s="20"/>
      <c r="AD124" s="20"/>
      <c r="AE124" s="20"/>
      <c r="AF124" s="20"/>
      <c r="AG124" s="20"/>
      <c r="AH124" s="20"/>
      <c r="AI124" s="20"/>
      <c r="AJ124" s="20"/>
      <c r="AK124" s="20"/>
      <c r="AL124" s="20"/>
      <c r="AM124" s="20"/>
      <c r="AN124" s="20"/>
    </row>
    <row r="125" spans="2:40" s="60" customFormat="1">
      <c r="B125" s="20"/>
      <c r="C125" s="20"/>
      <c r="D125" s="20"/>
      <c r="E125" s="20"/>
      <c r="F125" s="20"/>
      <c r="G125" s="20"/>
      <c r="H125" s="20"/>
      <c r="I125" s="20"/>
      <c r="J125" s="20"/>
      <c r="K125" s="20"/>
      <c r="L125" s="20"/>
      <c r="M125" s="20"/>
      <c r="N125" s="20"/>
      <c r="O125" s="20"/>
      <c r="P125" s="20"/>
      <c r="Q125" s="20"/>
      <c r="R125" s="20"/>
      <c r="S125" s="147"/>
      <c r="T125" s="147"/>
      <c r="U125" s="20"/>
      <c r="V125" s="20"/>
      <c r="W125" s="20"/>
      <c r="X125" s="20"/>
      <c r="Y125" s="20"/>
      <c r="Z125" s="20"/>
      <c r="AA125" s="20"/>
      <c r="AB125" s="20"/>
      <c r="AC125" s="20"/>
      <c r="AD125" s="20"/>
      <c r="AE125" s="20"/>
      <c r="AF125" s="20"/>
      <c r="AG125" s="20"/>
      <c r="AH125" s="20"/>
      <c r="AI125" s="20"/>
      <c r="AJ125" s="20"/>
      <c r="AK125" s="20"/>
      <c r="AL125" s="20"/>
      <c r="AM125" s="20"/>
      <c r="AN125" s="20"/>
    </row>
    <row r="126" spans="2:40" s="60" customFormat="1">
      <c r="B126" s="20"/>
      <c r="C126" s="20"/>
      <c r="D126" s="20"/>
      <c r="E126" s="20"/>
      <c r="F126" s="20"/>
      <c r="G126" s="20"/>
      <c r="H126" s="20"/>
      <c r="I126" s="20"/>
      <c r="J126" s="20"/>
      <c r="K126" s="20"/>
      <c r="L126" s="20"/>
      <c r="M126" s="20"/>
      <c r="N126" s="20"/>
      <c r="O126" s="20"/>
      <c r="P126" s="20"/>
      <c r="Q126" s="20"/>
      <c r="R126" s="20"/>
      <c r="S126" s="147"/>
      <c r="T126" s="147"/>
      <c r="U126" s="20"/>
      <c r="V126" s="20"/>
      <c r="W126" s="20"/>
      <c r="X126" s="20"/>
      <c r="Y126" s="20"/>
      <c r="Z126" s="20"/>
      <c r="AA126" s="20"/>
      <c r="AB126" s="20"/>
      <c r="AC126" s="20"/>
      <c r="AD126" s="20"/>
      <c r="AE126" s="20"/>
      <c r="AF126" s="20"/>
      <c r="AG126" s="20"/>
      <c r="AH126" s="20"/>
      <c r="AI126" s="20"/>
      <c r="AJ126" s="20"/>
      <c r="AK126" s="20"/>
      <c r="AL126" s="20"/>
      <c r="AM126" s="20"/>
      <c r="AN126" s="20"/>
    </row>
    <row r="127" spans="2:40" s="60" customFormat="1">
      <c r="B127" s="20"/>
      <c r="C127" s="20"/>
      <c r="D127" s="20"/>
      <c r="E127" s="20"/>
      <c r="F127" s="20"/>
      <c r="G127" s="20"/>
      <c r="H127" s="20"/>
      <c r="I127" s="20"/>
      <c r="J127" s="20"/>
      <c r="K127" s="20"/>
      <c r="L127" s="20"/>
      <c r="M127" s="20"/>
      <c r="N127" s="20"/>
      <c r="O127" s="20"/>
      <c r="P127" s="20"/>
      <c r="Q127" s="20"/>
      <c r="R127" s="20"/>
      <c r="S127" s="147"/>
      <c r="T127" s="147"/>
      <c r="U127" s="20"/>
      <c r="V127" s="20"/>
      <c r="W127" s="20"/>
      <c r="X127" s="20"/>
      <c r="Y127" s="20"/>
      <c r="Z127" s="20"/>
      <c r="AA127" s="20"/>
      <c r="AB127" s="20"/>
      <c r="AC127" s="20"/>
      <c r="AD127" s="20"/>
      <c r="AE127" s="20"/>
      <c r="AF127" s="20"/>
      <c r="AG127" s="20"/>
      <c r="AH127" s="20"/>
      <c r="AI127" s="20"/>
      <c r="AJ127" s="20"/>
      <c r="AK127" s="20"/>
      <c r="AL127" s="20"/>
      <c r="AM127" s="20"/>
      <c r="AN127" s="20"/>
    </row>
    <row r="128" spans="2:40" s="60" customFormat="1">
      <c r="B128" s="20"/>
      <c r="C128" s="20"/>
      <c r="D128" s="20"/>
      <c r="E128" s="20"/>
      <c r="F128" s="20"/>
      <c r="G128" s="20"/>
      <c r="H128" s="20"/>
      <c r="I128" s="20"/>
      <c r="J128" s="20"/>
      <c r="K128" s="20"/>
      <c r="L128" s="20"/>
      <c r="M128" s="20"/>
      <c r="N128" s="20"/>
      <c r="O128" s="20"/>
      <c r="P128" s="20"/>
      <c r="Q128" s="20"/>
      <c r="R128" s="20"/>
      <c r="S128" s="147"/>
      <c r="T128" s="147"/>
      <c r="U128" s="20"/>
      <c r="V128" s="20"/>
      <c r="W128" s="20"/>
      <c r="X128" s="20"/>
      <c r="Y128" s="20"/>
      <c r="Z128" s="20"/>
      <c r="AA128" s="20"/>
      <c r="AB128" s="20"/>
      <c r="AC128" s="20"/>
      <c r="AD128" s="20"/>
      <c r="AE128" s="20"/>
      <c r="AF128" s="20"/>
      <c r="AG128" s="20"/>
      <c r="AH128" s="20"/>
      <c r="AI128" s="20"/>
      <c r="AJ128" s="20"/>
      <c r="AK128" s="20"/>
      <c r="AL128" s="20"/>
      <c r="AM128" s="20"/>
      <c r="AN128" s="20"/>
    </row>
    <row r="129" spans="2:40" s="60" customFormat="1">
      <c r="B129" s="20"/>
      <c r="C129" s="20"/>
      <c r="D129" s="20"/>
      <c r="E129" s="20"/>
      <c r="F129" s="20"/>
      <c r="G129" s="20"/>
      <c r="H129" s="20"/>
      <c r="I129" s="20"/>
      <c r="J129" s="20"/>
      <c r="K129" s="20"/>
      <c r="L129" s="20"/>
      <c r="M129" s="20"/>
      <c r="N129" s="20"/>
      <c r="O129" s="20"/>
      <c r="P129" s="20"/>
      <c r="Q129" s="20"/>
      <c r="R129" s="20"/>
      <c r="S129" s="147"/>
      <c r="T129" s="147"/>
      <c r="U129" s="20"/>
      <c r="V129" s="20"/>
      <c r="W129" s="20"/>
      <c r="X129" s="20"/>
      <c r="Y129" s="20"/>
      <c r="Z129" s="20"/>
      <c r="AA129" s="20"/>
      <c r="AB129" s="20"/>
      <c r="AC129" s="20"/>
      <c r="AD129" s="20"/>
      <c r="AE129" s="20"/>
      <c r="AF129" s="20"/>
      <c r="AG129" s="20"/>
      <c r="AH129" s="20"/>
      <c r="AI129" s="20"/>
      <c r="AJ129" s="20"/>
      <c r="AK129" s="20"/>
      <c r="AL129" s="20"/>
      <c r="AM129" s="20"/>
      <c r="AN129" s="20"/>
    </row>
    <row r="130" spans="2:40" s="60" customFormat="1">
      <c r="B130" s="20"/>
      <c r="C130" s="20"/>
      <c r="D130" s="20"/>
      <c r="E130" s="20"/>
      <c r="F130" s="20"/>
      <c r="G130" s="20"/>
      <c r="H130" s="20"/>
      <c r="I130" s="20"/>
      <c r="J130" s="20"/>
      <c r="K130" s="20"/>
      <c r="L130" s="20"/>
      <c r="M130" s="20"/>
      <c r="N130" s="20"/>
      <c r="O130" s="20"/>
      <c r="P130" s="20"/>
      <c r="Q130" s="20"/>
      <c r="R130" s="20"/>
      <c r="S130" s="147"/>
      <c r="T130" s="147"/>
      <c r="U130" s="20"/>
      <c r="V130" s="20"/>
      <c r="W130" s="20"/>
      <c r="X130" s="20"/>
      <c r="Y130" s="20"/>
      <c r="Z130" s="20"/>
      <c r="AA130" s="20"/>
      <c r="AB130" s="20"/>
      <c r="AC130" s="20"/>
      <c r="AD130" s="20"/>
      <c r="AE130" s="20"/>
      <c r="AF130" s="20"/>
      <c r="AG130" s="20"/>
      <c r="AH130" s="20"/>
      <c r="AI130" s="20"/>
      <c r="AJ130" s="20"/>
      <c r="AK130" s="20"/>
      <c r="AL130" s="20"/>
      <c r="AM130" s="20"/>
      <c r="AN130" s="20"/>
    </row>
    <row r="131" spans="2:40" s="60" customFormat="1">
      <c r="B131" s="20"/>
      <c r="C131" s="20"/>
      <c r="D131" s="20"/>
      <c r="E131" s="20"/>
      <c r="F131" s="20"/>
      <c r="G131" s="20"/>
      <c r="H131" s="20"/>
      <c r="I131" s="20"/>
      <c r="J131" s="20"/>
      <c r="K131" s="20"/>
      <c r="L131" s="20"/>
      <c r="M131" s="20"/>
      <c r="N131" s="20"/>
      <c r="O131" s="20"/>
      <c r="P131" s="20"/>
      <c r="Q131" s="20"/>
      <c r="R131" s="20"/>
      <c r="S131" s="147"/>
      <c r="T131" s="147"/>
      <c r="U131" s="20"/>
      <c r="V131" s="20"/>
      <c r="W131" s="20"/>
      <c r="X131" s="20"/>
      <c r="Y131" s="20"/>
      <c r="Z131" s="20"/>
      <c r="AA131" s="20"/>
      <c r="AB131" s="20"/>
      <c r="AC131" s="20"/>
      <c r="AD131" s="20"/>
      <c r="AE131" s="20"/>
      <c r="AF131" s="20"/>
      <c r="AG131" s="20"/>
      <c r="AH131" s="20"/>
      <c r="AI131" s="20"/>
      <c r="AJ131" s="20"/>
      <c r="AK131" s="20"/>
      <c r="AL131" s="20"/>
      <c r="AM131" s="20"/>
      <c r="AN131" s="20"/>
    </row>
    <row r="132" spans="2:40" s="60" customFormat="1">
      <c r="S132" s="180"/>
      <c r="T132" s="180"/>
    </row>
    <row r="133" spans="2:40" s="60" customFormat="1">
      <c r="S133" s="180"/>
      <c r="T133" s="180"/>
    </row>
    <row r="134" spans="2:40" s="60" customFormat="1">
      <c r="S134" s="180"/>
      <c r="T134" s="180"/>
    </row>
    <row r="135" spans="2:40" s="60" customFormat="1">
      <c r="S135" s="180"/>
      <c r="T135" s="180"/>
    </row>
    <row r="136" spans="2:40" s="60" customFormat="1">
      <c r="S136" s="180"/>
      <c r="T136" s="180"/>
    </row>
    <row r="137" spans="2:40" s="60" customFormat="1">
      <c r="S137" s="180"/>
      <c r="T137" s="180"/>
    </row>
    <row r="138" spans="2:40" s="60" customFormat="1">
      <c r="S138" s="180"/>
      <c r="T138" s="180"/>
    </row>
    <row r="139" spans="2:40" s="60" customFormat="1">
      <c r="S139" s="180"/>
      <c r="T139" s="180"/>
    </row>
    <row r="140" spans="2:40" s="60" customFormat="1">
      <c r="S140" s="180"/>
      <c r="T140" s="180"/>
    </row>
    <row r="141" spans="2:40" s="60" customFormat="1">
      <c r="S141" s="180"/>
      <c r="T141" s="180"/>
    </row>
    <row r="142" spans="2:40" s="60" customFormat="1">
      <c r="S142" s="180"/>
      <c r="T142" s="180"/>
    </row>
    <row r="143" spans="2:40" s="60" customFormat="1">
      <c r="S143" s="180"/>
      <c r="T143" s="180"/>
    </row>
    <row r="144" spans="2:40" s="60" customFormat="1">
      <c r="S144" s="180"/>
      <c r="T144" s="180"/>
    </row>
    <row r="145" spans="19:20" s="60" customFormat="1">
      <c r="S145" s="180"/>
      <c r="T145" s="180"/>
    </row>
    <row r="146" spans="19:20" s="60" customFormat="1">
      <c r="S146" s="180"/>
      <c r="T146" s="180"/>
    </row>
    <row r="147" spans="19:20" s="60" customFormat="1">
      <c r="S147" s="180"/>
      <c r="T147" s="180"/>
    </row>
    <row r="148" spans="19:20" s="60" customFormat="1">
      <c r="S148" s="180"/>
      <c r="T148" s="180"/>
    </row>
    <row r="149" spans="19:20" s="60" customFormat="1">
      <c r="S149" s="180"/>
      <c r="T149" s="180"/>
    </row>
    <row r="150" spans="19:20" s="60" customFormat="1">
      <c r="S150" s="180"/>
      <c r="T150" s="180"/>
    </row>
    <row r="151" spans="19:20" s="60" customFormat="1">
      <c r="S151" s="180"/>
      <c r="T151" s="180"/>
    </row>
    <row r="152" spans="19:20" s="60" customFormat="1">
      <c r="S152" s="180"/>
      <c r="T152" s="180"/>
    </row>
    <row r="153" spans="19:20" s="60" customFormat="1">
      <c r="S153" s="180"/>
      <c r="T153" s="180"/>
    </row>
    <row r="154" spans="19:20" s="60" customFormat="1">
      <c r="S154" s="180"/>
      <c r="T154" s="180"/>
    </row>
    <row r="155" spans="19:20" s="60" customFormat="1">
      <c r="S155" s="180"/>
      <c r="T155" s="180"/>
    </row>
    <row r="156" spans="19:20" s="60" customFormat="1">
      <c r="S156" s="180"/>
      <c r="T156" s="180"/>
    </row>
    <row r="157" spans="19:20" s="60" customFormat="1">
      <c r="S157" s="180"/>
      <c r="T157" s="180"/>
    </row>
    <row r="158" spans="19:20" s="60" customFormat="1">
      <c r="S158" s="180"/>
      <c r="T158" s="180"/>
    </row>
    <row r="159" spans="19:20" s="60" customFormat="1">
      <c r="S159" s="180"/>
      <c r="T159" s="180"/>
    </row>
    <row r="160" spans="19:20" s="60" customFormat="1">
      <c r="S160" s="180"/>
      <c r="T160" s="180"/>
    </row>
    <row r="161" spans="19:20" s="60" customFormat="1">
      <c r="S161" s="180"/>
      <c r="T161" s="180"/>
    </row>
    <row r="162" spans="19:20" s="60" customFormat="1">
      <c r="S162" s="180"/>
      <c r="T162" s="180"/>
    </row>
    <row r="163" spans="19:20" s="60" customFormat="1">
      <c r="S163" s="180"/>
      <c r="T163" s="180"/>
    </row>
    <row r="164" spans="19:20" s="60" customFormat="1">
      <c r="S164" s="180"/>
      <c r="T164" s="180"/>
    </row>
    <row r="165" spans="19:20" s="60" customFormat="1">
      <c r="S165" s="180"/>
      <c r="T165" s="180"/>
    </row>
    <row r="166" spans="19:20" s="60" customFormat="1">
      <c r="S166" s="180"/>
      <c r="T166" s="180"/>
    </row>
    <row r="167" spans="19:20" s="60" customFormat="1">
      <c r="S167" s="180"/>
      <c r="T167" s="180"/>
    </row>
    <row r="168" spans="19:20" s="60" customFormat="1">
      <c r="S168" s="180"/>
      <c r="T168" s="180"/>
    </row>
    <row r="169" spans="19:20" s="60" customFormat="1">
      <c r="S169" s="180"/>
      <c r="T169" s="180"/>
    </row>
    <row r="170" spans="19:20" s="60" customFormat="1">
      <c r="S170" s="180"/>
      <c r="T170" s="180"/>
    </row>
    <row r="171" spans="19:20" s="60" customFormat="1">
      <c r="S171" s="180"/>
      <c r="T171" s="180"/>
    </row>
    <row r="172" spans="19:20" s="60" customFormat="1">
      <c r="S172" s="180"/>
      <c r="T172" s="180"/>
    </row>
    <row r="173" spans="19:20" s="60" customFormat="1">
      <c r="S173" s="180"/>
      <c r="T173" s="180"/>
    </row>
    <row r="174" spans="19:20" s="60" customFormat="1">
      <c r="S174" s="180"/>
      <c r="T174" s="180"/>
    </row>
    <row r="175" spans="19:20" s="60" customFormat="1">
      <c r="S175" s="180"/>
      <c r="T175" s="180"/>
    </row>
    <row r="176" spans="19:20" s="60" customFormat="1">
      <c r="S176" s="180"/>
      <c r="T176" s="180"/>
    </row>
    <row r="177" spans="4:20" s="60" customFormat="1">
      <c r="S177" s="180"/>
      <c r="T177" s="180"/>
    </row>
    <row r="178" spans="4:20" s="60" customFormat="1">
      <c r="S178" s="180"/>
      <c r="T178" s="180"/>
    </row>
    <row r="179" spans="4:20" s="60" customFormat="1">
      <c r="S179" s="180"/>
      <c r="T179" s="180"/>
    </row>
    <row r="180" spans="4:20" s="60" customFormat="1">
      <c r="S180" s="180"/>
      <c r="T180" s="180"/>
    </row>
    <row r="181" spans="4:20" s="60" customFormat="1">
      <c r="S181" s="180"/>
      <c r="T181" s="180"/>
    </row>
    <row r="182" spans="4:20" s="60" customFormat="1">
      <c r="S182" s="180"/>
      <c r="T182" s="180"/>
    </row>
    <row r="183" spans="4:20">
      <c r="D183" s="60"/>
      <c r="E183" s="60"/>
      <c r="F183" s="60"/>
      <c r="G183" s="60"/>
      <c r="H183" s="60"/>
      <c r="J183" s="60"/>
      <c r="K183" s="60"/>
      <c r="L183" s="60"/>
    </row>
    <row r="184" spans="4:20">
      <c r="D184" s="60"/>
      <c r="E184" s="60"/>
      <c r="F184" s="60"/>
      <c r="G184" s="60"/>
      <c r="H184" s="60"/>
      <c r="J184" s="60"/>
      <c r="K184" s="60"/>
      <c r="L184" s="60"/>
    </row>
    <row r="185" spans="4:20">
      <c r="D185" s="60"/>
      <c r="E185" s="60"/>
      <c r="F185" s="60"/>
      <c r="G185" s="60"/>
      <c r="H185" s="60"/>
      <c r="J185" s="60"/>
      <c r="K185" s="60"/>
      <c r="L185" s="60"/>
    </row>
  </sheetData>
  <sheetProtection password="ED0D" sheet="1" objects="1" scenarios="1" selectLockedCells="1" selectUnlockedCells="1"/>
  <mergeCells count="38">
    <mergeCell ref="V74:W74"/>
    <mergeCell ref="V75:W75"/>
    <mergeCell ref="V76:W76"/>
    <mergeCell ref="V77:W77"/>
    <mergeCell ref="V78:W78"/>
    <mergeCell ref="V79:W79"/>
    <mergeCell ref="B16:V16"/>
    <mergeCell ref="S17:V42"/>
    <mergeCell ref="A43:A72"/>
    <mergeCell ref="B43:V43"/>
    <mergeCell ref="B45:N45"/>
    <mergeCell ref="P45:V68"/>
    <mergeCell ref="B68:N68"/>
    <mergeCell ref="B69:V72"/>
    <mergeCell ref="B11:C11"/>
    <mergeCell ref="S11:V11"/>
    <mergeCell ref="B12:Q12"/>
    <mergeCell ref="S12:V15"/>
    <mergeCell ref="B13:C13"/>
    <mergeCell ref="B14:C15"/>
    <mergeCell ref="D14:Q14"/>
    <mergeCell ref="B7:C7"/>
    <mergeCell ref="S7:V7"/>
    <mergeCell ref="B8:Q8"/>
    <mergeCell ref="S8:V9"/>
    <mergeCell ref="B9:Q9"/>
    <mergeCell ref="B10:C10"/>
    <mergeCell ref="S10:V10"/>
    <mergeCell ref="A2:A42"/>
    <mergeCell ref="B2:M3"/>
    <mergeCell ref="N2:O2"/>
    <mergeCell ref="T2:V3"/>
    <mergeCell ref="N3:O3"/>
    <mergeCell ref="B4:V4"/>
    <mergeCell ref="B5:C5"/>
    <mergeCell ref="R5:R15"/>
    <mergeCell ref="S5:V6"/>
    <mergeCell ref="B6:C6"/>
  </mergeCells>
  <conditionalFormatting sqref="D11:K11">
    <cfRule type="colorScale" priority="260">
      <colorScale>
        <cfvo type="min"/>
        <cfvo type="percentile" val="50"/>
        <cfvo type="max"/>
        <color rgb="FFFF0000"/>
        <color rgb="FF3366FF"/>
        <color rgb="FF008000"/>
      </colorScale>
    </cfRule>
    <cfRule type="colorScale" priority="261">
      <colorScale>
        <cfvo type="min"/>
        <cfvo type="percentile" val="50"/>
        <cfvo type="max"/>
        <color rgb="FFFF0000"/>
        <color rgb="FF008000"/>
        <color rgb="FF3366FF"/>
      </colorScale>
    </cfRule>
    <cfRule type="colorScale" priority="262">
      <colorScale>
        <cfvo type="min"/>
        <cfvo type="percentile" val="25"/>
        <cfvo type="max"/>
        <color rgb="FFFF0000"/>
        <color rgb="FF008000"/>
        <color rgb="FF0000FF"/>
      </colorScale>
    </cfRule>
    <cfRule type="colorScale" priority="263">
      <colorScale>
        <cfvo type="min"/>
        <cfvo type="percentile" val="25"/>
        <cfvo type="max"/>
        <color rgb="FFF8696B"/>
        <color rgb="FFFFEB84"/>
        <color rgb="FF63BE7B"/>
      </colorScale>
    </cfRule>
    <cfRule type="colorScale" priority="266">
      <colorScale>
        <cfvo type="min"/>
        <cfvo type="percentile" val="50"/>
        <cfvo type="max"/>
        <color rgb="FFFF0000"/>
        <color rgb="FFFFEB84"/>
        <color rgb="FF008000"/>
      </colorScale>
    </cfRule>
    <cfRule type="colorScale" priority="267">
      <colorScale>
        <cfvo type="min"/>
        <cfvo type="percentile" val="50"/>
        <cfvo type="max"/>
        <color rgb="FFFF0000"/>
        <color rgb="FFFFEB84"/>
        <color rgb="FF63BE7B"/>
      </colorScale>
    </cfRule>
    <cfRule type="colorScale" priority="268">
      <colorScale>
        <cfvo type="min"/>
        <cfvo type="max"/>
        <color rgb="FFFF0000"/>
        <color rgb="FF108080"/>
      </colorScale>
    </cfRule>
    <cfRule type="colorScale" priority="269">
      <colorScale>
        <cfvo type="min"/>
        <cfvo type="percentile" val="70"/>
        <cfvo type="max"/>
        <color rgb="FFFF0000"/>
        <color rgb="FF008000"/>
        <color rgb="FF0000FF"/>
      </colorScale>
    </cfRule>
    <cfRule type="colorScale" priority="270">
      <colorScale>
        <cfvo type="min"/>
        <cfvo type="percentile" val="30"/>
        <cfvo type="max"/>
        <color rgb="FFFF0000"/>
        <color rgb="FF008000"/>
        <color rgb="FF0000FF"/>
      </colorScale>
    </cfRule>
    <cfRule type="colorScale" priority="271">
      <colorScale>
        <cfvo type="min"/>
        <cfvo type="max"/>
        <color rgb="FFFF0000"/>
        <color rgb="FF0000FF"/>
      </colorScale>
    </cfRule>
    <cfRule type="colorScale" priority="272">
      <colorScale>
        <cfvo type="min"/>
        <cfvo type="percentile" val="50"/>
        <cfvo type="max"/>
        <color rgb="FFFF0000"/>
        <color rgb="FF008000"/>
        <color rgb="FF0000FF"/>
      </colorScale>
    </cfRule>
    <cfRule type="colorScale" priority="273">
      <colorScale>
        <cfvo type="min"/>
        <cfvo type="percentile" val="25"/>
        <cfvo type="max"/>
        <color rgb="FFFF0000"/>
        <color rgb="FFFFEB84"/>
        <color rgb="FF63BE7B"/>
      </colorScale>
    </cfRule>
    <cfRule type="colorScale" priority="274">
      <colorScale>
        <cfvo type="min"/>
        <cfvo type="percentile" val="25"/>
        <cfvo type="max"/>
        <color rgb="FFFF7128"/>
        <color rgb="FFFFEB84"/>
        <color rgb="FF008000"/>
      </colorScale>
    </cfRule>
    <cfRule type="colorScale" priority="275">
      <colorScale>
        <cfvo type="min"/>
        <cfvo type="percentile" val="25"/>
        <cfvo type="max"/>
        <color rgb="FFFF7128"/>
        <color rgb="FFFFEB84"/>
        <color rgb="FF008000"/>
      </colorScale>
    </cfRule>
    <cfRule type="colorScale" priority="276">
      <colorScale>
        <cfvo type="min"/>
        <cfvo type="percentile" val="30"/>
        <cfvo type="max"/>
        <color theme="9" tint="0.39997558519241921"/>
        <color rgb="FFFFEB84"/>
        <color rgb="FF63BE7B"/>
      </colorScale>
    </cfRule>
    <cfRule type="colorScale" priority="277">
      <colorScale>
        <cfvo type="min"/>
        <cfvo type="percentile" val="50"/>
        <cfvo type="max"/>
        <color theme="9" tint="0.59999389629810485"/>
        <color rgb="FFFFEB84"/>
        <color rgb="FF63BE7B"/>
      </colorScale>
    </cfRule>
    <cfRule type="colorScale" priority="278">
      <colorScale>
        <cfvo type="min"/>
        <cfvo type="percentile" val="30"/>
        <cfvo type="max"/>
        <color rgb="FFFF7128"/>
        <color rgb="FFFFEB84"/>
        <color rgb="FF63BE7B"/>
      </colorScale>
    </cfRule>
    <cfRule type="colorScale" priority="279">
      <colorScale>
        <cfvo type="min"/>
        <cfvo type="percentile" val="40"/>
        <cfvo type="max"/>
        <color rgb="FFFF7128"/>
        <color rgb="FFFFEB84"/>
        <color rgb="FF63BE7B"/>
      </colorScale>
    </cfRule>
    <cfRule type="colorScale" priority="280">
      <colorScale>
        <cfvo type="min"/>
        <cfvo type="percentile" val="50"/>
        <cfvo type="max"/>
        <color rgb="FFFF7128"/>
        <color rgb="FFFFEB84"/>
        <color rgb="FF63BE7B"/>
      </colorScale>
    </cfRule>
    <cfRule type="colorScale" priority="281">
      <colorScale>
        <cfvo type="min"/>
        <cfvo type="max"/>
        <color rgb="FFFFEF9C"/>
        <color rgb="FF63BE7B"/>
      </colorScale>
    </cfRule>
    <cfRule type="colorScale" priority="282">
      <colorScale>
        <cfvo type="min"/>
        <cfvo type="percentile" val="50"/>
        <cfvo type="max"/>
        <color rgb="FFF8696B"/>
        <color rgb="FFFCFCFF"/>
        <color rgb="FF63BE7B"/>
      </colorScale>
    </cfRule>
  </conditionalFormatting>
  <conditionalFormatting sqref="S7:V7">
    <cfRule type="containsText" dxfId="5" priority="264" operator="containsText" text="Umsatzprüfung nicht OK">
      <formula>NOT(ISERROR(SEARCH("Umsatzprüfung nicht OK",S7)))</formula>
    </cfRule>
    <cfRule type="colorScale" priority="265">
      <colorScale>
        <cfvo type="min"/>
        <cfvo type="percentile" val="50"/>
        <cfvo type="max"/>
        <color rgb="FF63BE7B"/>
        <color rgb="FFFFEB84"/>
        <color rgb="FFF8696B"/>
      </colorScale>
    </cfRule>
  </conditionalFormatting>
  <conditionalFormatting sqref="L11:N11">
    <cfRule type="colorScale" priority="239">
      <colorScale>
        <cfvo type="min"/>
        <cfvo type="percentile" val="50"/>
        <cfvo type="max"/>
        <color rgb="FFFF0000"/>
        <color rgb="FF3366FF"/>
        <color rgb="FF008000"/>
      </colorScale>
    </cfRule>
    <cfRule type="colorScale" priority="240">
      <colorScale>
        <cfvo type="min"/>
        <cfvo type="percentile" val="50"/>
        <cfvo type="max"/>
        <color rgb="FFFF0000"/>
        <color rgb="FF008000"/>
        <color rgb="FF3366FF"/>
      </colorScale>
    </cfRule>
    <cfRule type="colorScale" priority="241">
      <colorScale>
        <cfvo type="min"/>
        <cfvo type="percentile" val="25"/>
        <cfvo type="max"/>
        <color rgb="FFFF0000"/>
        <color rgb="FF008000"/>
        <color rgb="FF0000FF"/>
      </colorScale>
    </cfRule>
    <cfRule type="colorScale" priority="242">
      <colorScale>
        <cfvo type="min"/>
        <cfvo type="percentile" val="25"/>
        <cfvo type="max"/>
        <color rgb="FFF8696B"/>
        <color rgb="FFFFEB84"/>
        <color rgb="FF63BE7B"/>
      </colorScale>
    </cfRule>
    <cfRule type="colorScale" priority="243">
      <colorScale>
        <cfvo type="min"/>
        <cfvo type="percentile" val="50"/>
        <cfvo type="max"/>
        <color rgb="FFFF0000"/>
        <color rgb="FFFFEB84"/>
        <color rgb="FF008000"/>
      </colorScale>
    </cfRule>
    <cfRule type="colorScale" priority="244">
      <colorScale>
        <cfvo type="min"/>
        <cfvo type="percentile" val="50"/>
        <cfvo type="max"/>
        <color rgb="FFFF0000"/>
        <color rgb="FFFFEB84"/>
        <color rgb="FF63BE7B"/>
      </colorScale>
    </cfRule>
    <cfRule type="colorScale" priority="245">
      <colorScale>
        <cfvo type="min"/>
        <cfvo type="max"/>
        <color rgb="FFFF0000"/>
        <color rgb="FF108080"/>
      </colorScale>
    </cfRule>
    <cfRule type="colorScale" priority="246">
      <colorScale>
        <cfvo type="min"/>
        <cfvo type="percentile" val="70"/>
        <cfvo type="max"/>
        <color rgb="FFFF0000"/>
        <color rgb="FF008000"/>
        <color rgb="FF0000FF"/>
      </colorScale>
    </cfRule>
    <cfRule type="colorScale" priority="247">
      <colorScale>
        <cfvo type="min"/>
        <cfvo type="percentile" val="30"/>
        <cfvo type="max"/>
        <color rgb="FFFF0000"/>
        <color rgb="FF008000"/>
        <color rgb="FF0000FF"/>
      </colorScale>
    </cfRule>
    <cfRule type="colorScale" priority="248">
      <colorScale>
        <cfvo type="min"/>
        <cfvo type="max"/>
        <color rgb="FFFF0000"/>
        <color rgb="FF0000FF"/>
      </colorScale>
    </cfRule>
    <cfRule type="colorScale" priority="249">
      <colorScale>
        <cfvo type="min"/>
        <cfvo type="percentile" val="50"/>
        <cfvo type="max"/>
        <color rgb="FFFF0000"/>
        <color rgb="FF008000"/>
        <color rgb="FF0000FF"/>
      </colorScale>
    </cfRule>
    <cfRule type="colorScale" priority="250">
      <colorScale>
        <cfvo type="min"/>
        <cfvo type="percentile" val="25"/>
        <cfvo type="max"/>
        <color rgb="FFFF0000"/>
        <color rgb="FFFFEB84"/>
        <color rgb="FF63BE7B"/>
      </colorScale>
    </cfRule>
    <cfRule type="colorScale" priority="251">
      <colorScale>
        <cfvo type="min"/>
        <cfvo type="percentile" val="25"/>
        <cfvo type="max"/>
        <color rgb="FFFF7128"/>
        <color rgb="FFFFEB84"/>
        <color rgb="FF008000"/>
      </colorScale>
    </cfRule>
    <cfRule type="colorScale" priority="252">
      <colorScale>
        <cfvo type="min"/>
        <cfvo type="percentile" val="25"/>
        <cfvo type="max"/>
        <color rgb="FFFF7128"/>
        <color rgb="FFFFEB84"/>
        <color rgb="FF008000"/>
      </colorScale>
    </cfRule>
    <cfRule type="colorScale" priority="253">
      <colorScale>
        <cfvo type="min"/>
        <cfvo type="percentile" val="30"/>
        <cfvo type="max"/>
        <color theme="9" tint="0.39997558519241921"/>
        <color rgb="FFFFEB84"/>
        <color rgb="FF63BE7B"/>
      </colorScale>
    </cfRule>
    <cfRule type="colorScale" priority="254">
      <colorScale>
        <cfvo type="min"/>
        <cfvo type="percentile" val="50"/>
        <cfvo type="max"/>
        <color theme="9" tint="0.59999389629810485"/>
        <color rgb="FFFFEB84"/>
        <color rgb="FF63BE7B"/>
      </colorScale>
    </cfRule>
    <cfRule type="colorScale" priority="255">
      <colorScale>
        <cfvo type="min"/>
        <cfvo type="percentile" val="30"/>
        <cfvo type="max"/>
        <color rgb="FFFF7128"/>
        <color rgb="FFFFEB84"/>
        <color rgb="FF63BE7B"/>
      </colorScale>
    </cfRule>
    <cfRule type="colorScale" priority="256">
      <colorScale>
        <cfvo type="min"/>
        <cfvo type="percentile" val="40"/>
        <cfvo type="max"/>
        <color rgb="FFFF7128"/>
        <color rgb="FFFFEB84"/>
        <color rgb="FF63BE7B"/>
      </colorScale>
    </cfRule>
    <cfRule type="colorScale" priority="257">
      <colorScale>
        <cfvo type="min"/>
        <cfvo type="percentile" val="50"/>
        <cfvo type="max"/>
        <color rgb="FFFF7128"/>
        <color rgb="FFFFEB84"/>
        <color rgb="FF63BE7B"/>
      </colorScale>
    </cfRule>
    <cfRule type="colorScale" priority="258">
      <colorScale>
        <cfvo type="min"/>
        <cfvo type="max"/>
        <color rgb="FFFFEF9C"/>
        <color rgb="FF63BE7B"/>
      </colorScale>
    </cfRule>
    <cfRule type="colorScale" priority="259">
      <colorScale>
        <cfvo type="min"/>
        <cfvo type="percentile" val="50"/>
        <cfvo type="max"/>
        <color rgb="FFF8696B"/>
        <color rgb="FFFCFCFF"/>
        <color rgb="FF63BE7B"/>
      </colorScale>
    </cfRule>
  </conditionalFormatting>
  <conditionalFormatting sqref="D11:N11">
    <cfRule type="colorScale" priority="237">
      <colorScale>
        <cfvo type="min"/>
        <cfvo type="percentile" val="50"/>
        <cfvo type="max"/>
        <color rgb="FFFF0000"/>
        <color rgb="FF3366FF"/>
        <color rgb="FF63BE7B"/>
      </colorScale>
    </cfRule>
    <cfRule type="colorScale" priority="238">
      <colorScale>
        <cfvo type="min"/>
        <cfvo type="percentile" val="50"/>
        <cfvo type="max"/>
        <color rgb="FF63BE7B"/>
        <color rgb="FFFFEB84"/>
        <color rgb="FFF8696B"/>
      </colorScale>
    </cfRule>
  </conditionalFormatting>
  <conditionalFormatting sqref="D13:K13 D14">
    <cfRule type="colorScale" priority="216">
      <colorScale>
        <cfvo type="min"/>
        <cfvo type="percentile" val="50"/>
        <cfvo type="max"/>
        <color rgb="FFFF0000"/>
        <color rgb="FF3366FF"/>
        <color rgb="FF008000"/>
      </colorScale>
    </cfRule>
    <cfRule type="colorScale" priority="217">
      <colorScale>
        <cfvo type="min"/>
        <cfvo type="percentile" val="50"/>
        <cfvo type="max"/>
        <color rgb="FFFF0000"/>
        <color rgb="FF008000"/>
        <color rgb="FF3366FF"/>
      </colorScale>
    </cfRule>
    <cfRule type="colorScale" priority="218">
      <colorScale>
        <cfvo type="min"/>
        <cfvo type="percentile" val="25"/>
        <cfvo type="max"/>
        <color rgb="FFFF0000"/>
        <color rgb="FF008000"/>
        <color rgb="FF0000FF"/>
      </colorScale>
    </cfRule>
    <cfRule type="colorScale" priority="219">
      <colorScale>
        <cfvo type="min"/>
        <cfvo type="percentile" val="25"/>
        <cfvo type="max"/>
        <color rgb="FFF8696B"/>
        <color rgb="FFFFEB84"/>
        <color rgb="FF63BE7B"/>
      </colorScale>
    </cfRule>
    <cfRule type="colorScale" priority="220">
      <colorScale>
        <cfvo type="min"/>
        <cfvo type="percentile" val="50"/>
        <cfvo type="max"/>
        <color rgb="FFFF0000"/>
        <color rgb="FFFFEB84"/>
        <color rgb="FF008000"/>
      </colorScale>
    </cfRule>
    <cfRule type="colorScale" priority="221">
      <colorScale>
        <cfvo type="min"/>
        <cfvo type="percentile" val="50"/>
        <cfvo type="max"/>
        <color rgb="FFFF0000"/>
        <color rgb="FFFFEB84"/>
        <color rgb="FF63BE7B"/>
      </colorScale>
    </cfRule>
    <cfRule type="colorScale" priority="222">
      <colorScale>
        <cfvo type="min"/>
        <cfvo type="max"/>
        <color rgb="FFFF0000"/>
        <color rgb="FF108080"/>
      </colorScale>
    </cfRule>
    <cfRule type="colorScale" priority="223">
      <colorScale>
        <cfvo type="min"/>
        <cfvo type="percentile" val="70"/>
        <cfvo type="max"/>
        <color rgb="FFFF0000"/>
        <color rgb="FF008000"/>
        <color rgb="FF0000FF"/>
      </colorScale>
    </cfRule>
    <cfRule type="colorScale" priority="224">
      <colorScale>
        <cfvo type="min"/>
        <cfvo type="percentile" val="30"/>
        <cfvo type="max"/>
        <color rgb="FFFF0000"/>
        <color rgb="FF008000"/>
        <color rgb="FF0000FF"/>
      </colorScale>
    </cfRule>
    <cfRule type="colorScale" priority="225">
      <colorScale>
        <cfvo type="min"/>
        <cfvo type="max"/>
        <color rgb="FFFF0000"/>
        <color rgb="FF0000FF"/>
      </colorScale>
    </cfRule>
    <cfRule type="colorScale" priority="226">
      <colorScale>
        <cfvo type="min"/>
        <cfvo type="percentile" val="50"/>
        <cfvo type="max"/>
        <color rgb="FFFF0000"/>
        <color rgb="FF008000"/>
        <color rgb="FF0000FF"/>
      </colorScale>
    </cfRule>
    <cfRule type="colorScale" priority="227">
      <colorScale>
        <cfvo type="min"/>
        <cfvo type="percentile" val="25"/>
        <cfvo type="max"/>
        <color rgb="FFFF0000"/>
        <color rgb="FFFFEB84"/>
        <color rgb="FF63BE7B"/>
      </colorScale>
    </cfRule>
    <cfRule type="colorScale" priority="228">
      <colorScale>
        <cfvo type="min"/>
        <cfvo type="percentile" val="25"/>
        <cfvo type="max"/>
        <color rgb="FFFF7128"/>
        <color rgb="FFFFEB84"/>
        <color rgb="FF008000"/>
      </colorScale>
    </cfRule>
    <cfRule type="colorScale" priority="229">
      <colorScale>
        <cfvo type="min"/>
        <cfvo type="percentile" val="25"/>
        <cfvo type="max"/>
        <color rgb="FFFF7128"/>
        <color rgb="FFFFEB84"/>
        <color rgb="FF008000"/>
      </colorScale>
    </cfRule>
    <cfRule type="colorScale" priority="230">
      <colorScale>
        <cfvo type="min"/>
        <cfvo type="percentile" val="30"/>
        <cfvo type="max"/>
        <color theme="9" tint="0.39997558519241921"/>
        <color rgb="FFFFEB84"/>
        <color rgb="FF63BE7B"/>
      </colorScale>
    </cfRule>
    <cfRule type="colorScale" priority="231">
      <colorScale>
        <cfvo type="min"/>
        <cfvo type="percentile" val="50"/>
        <cfvo type="max"/>
        <color theme="9" tint="0.59999389629810485"/>
        <color rgb="FFFFEB84"/>
        <color rgb="FF63BE7B"/>
      </colorScale>
    </cfRule>
    <cfRule type="colorScale" priority="232">
      <colorScale>
        <cfvo type="min"/>
        <cfvo type="percentile" val="30"/>
        <cfvo type="max"/>
        <color rgb="FFFF7128"/>
        <color rgb="FFFFEB84"/>
        <color rgb="FF63BE7B"/>
      </colorScale>
    </cfRule>
    <cfRule type="colorScale" priority="233">
      <colorScale>
        <cfvo type="min"/>
        <cfvo type="percentile" val="40"/>
        <cfvo type="max"/>
        <color rgb="FFFF7128"/>
        <color rgb="FFFFEB84"/>
        <color rgb="FF63BE7B"/>
      </colorScale>
    </cfRule>
    <cfRule type="colorScale" priority="234">
      <colorScale>
        <cfvo type="min"/>
        <cfvo type="percentile" val="50"/>
        <cfvo type="max"/>
        <color rgb="FFFF7128"/>
        <color rgb="FFFFEB84"/>
        <color rgb="FF63BE7B"/>
      </colorScale>
    </cfRule>
    <cfRule type="colorScale" priority="235">
      <colorScale>
        <cfvo type="min"/>
        <cfvo type="max"/>
        <color rgb="FFFFEF9C"/>
        <color rgb="FF63BE7B"/>
      </colorScale>
    </cfRule>
    <cfRule type="colorScale" priority="236">
      <colorScale>
        <cfvo type="min"/>
        <cfvo type="percentile" val="50"/>
        <cfvo type="max"/>
        <color rgb="FFF8696B"/>
        <color rgb="FFFCFCFF"/>
        <color rgb="FF63BE7B"/>
      </colorScale>
    </cfRule>
  </conditionalFormatting>
  <conditionalFormatting sqref="L13:P13">
    <cfRule type="colorScale" priority="195">
      <colorScale>
        <cfvo type="min"/>
        <cfvo type="percentile" val="50"/>
        <cfvo type="max"/>
        <color rgb="FFFF0000"/>
        <color rgb="FF3366FF"/>
        <color rgb="FF008000"/>
      </colorScale>
    </cfRule>
    <cfRule type="colorScale" priority="196">
      <colorScale>
        <cfvo type="min"/>
        <cfvo type="percentile" val="50"/>
        <cfvo type="max"/>
        <color rgb="FFFF0000"/>
        <color rgb="FF008000"/>
        <color rgb="FF3366FF"/>
      </colorScale>
    </cfRule>
    <cfRule type="colorScale" priority="197">
      <colorScale>
        <cfvo type="min"/>
        <cfvo type="percentile" val="25"/>
        <cfvo type="max"/>
        <color rgb="FFFF0000"/>
        <color rgb="FF008000"/>
        <color rgb="FF0000FF"/>
      </colorScale>
    </cfRule>
    <cfRule type="colorScale" priority="198">
      <colorScale>
        <cfvo type="min"/>
        <cfvo type="percentile" val="25"/>
        <cfvo type="max"/>
        <color rgb="FFF8696B"/>
        <color rgb="FFFFEB84"/>
        <color rgb="FF63BE7B"/>
      </colorScale>
    </cfRule>
    <cfRule type="colorScale" priority="199">
      <colorScale>
        <cfvo type="min"/>
        <cfvo type="percentile" val="50"/>
        <cfvo type="max"/>
        <color rgb="FFFF0000"/>
        <color rgb="FFFFEB84"/>
        <color rgb="FF008000"/>
      </colorScale>
    </cfRule>
    <cfRule type="colorScale" priority="200">
      <colorScale>
        <cfvo type="min"/>
        <cfvo type="percentile" val="50"/>
        <cfvo type="max"/>
        <color rgb="FFFF0000"/>
        <color rgb="FFFFEB84"/>
        <color rgb="FF63BE7B"/>
      </colorScale>
    </cfRule>
    <cfRule type="colorScale" priority="201">
      <colorScale>
        <cfvo type="min"/>
        <cfvo type="max"/>
        <color rgb="FFFF0000"/>
        <color rgb="FF108080"/>
      </colorScale>
    </cfRule>
    <cfRule type="colorScale" priority="202">
      <colorScale>
        <cfvo type="min"/>
        <cfvo type="percentile" val="70"/>
        <cfvo type="max"/>
        <color rgb="FFFF0000"/>
        <color rgb="FF008000"/>
        <color rgb="FF0000FF"/>
      </colorScale>
    </cfRule>
    <cfRule type="colorScale" priority="203">
      <colorScale>
        <cfvo type="min"/>
        <cfvo type="percentile" val="30"/>
        <cfvo type="max"/>
        <color rgb="FFFF0000"/>
        <color rgb="FF008000"/>
        <color rgb="FF0000FF"/>
      </colorScale>
    </cfRule>
    <cfRule type="colorScale" priority="204">
      <colorScale>
        <cfvo type="min"/>
        <cfvo type="max"/>
        <color rgb="FFFF0000"/>
        <color rgb="FF0000FF"/>
      </colorScale>
    </cfRule>
    <cfRule type="colorScale" priority="205">
      <colorScale>
        <cfvo type="min"/>
        <cfvo type="percentile" val="50"/>
        <cfvo type="max"/>
        <color rgb="FFFF0000"/>
        <color rgb="FF008000"/>
        <color rgb="FF0000FF"/>
      </colorScale>
    </cfRule>
    <cfRule type="colorScale" priority="206">
      <colorScale>
        <cfvo type="min"/>
        <cfvo type="percentile" val="25"/>
        <cfvo type="max"/>
        <color rgb="FFFF0000"/>
        <color rgb="FFFFEB84"/>
        <color rgb="FF63BE7B"/>
      </colorScale>
    </cfRule>
    <cfRule type="colorScale" priority="207">
      <colorScale>
        <cfvo type="min"/>
        <cfvo type="percentile" val="25"/>
        <cfvo type="max"/>
        <color rgb="FFFF7128"/>
        <color rgb="FFFFEB84"/>
        <color rgb="FF008000"/>
      </colorScale>
    </cfRule>
    <cfRule type="colorScale" priority="208">
      <colorScale>
        <cfvo type="min"/>
        <cfvo type="percentile" val="25"/>
        <cfvo type="max"/>
        <color rgb="FFFF7128"/>
        <color rgb="FFFFEB84"/>
        <color rgb="FF008000"/>
      </colorScale>
    </cfRule>
    <cfRule type="colorScale" priority="209">
      <colorScale>
        <cfvo type="min"/>
        <cfvo type="percentile" val="30"/>
        <cfvo type="max"/>
        <color theme="9" tint="0.39997558519241921"/>
        <color rgb="FFFFEB84"/>
        <color rgb="FF63BE7B"/>
      </colorScale>
    </cfRule>
    <cfRule type="colorScale" priority="210">
      <colorScale>
        <cfvo type="min"/>
        <cfvo type="percentile" val="50"/>
        <cfvo type="max"/>
        <color theme="9" tint="0.59999389629810485"/>
        <color rgb="FFFFEB84"/>
        <color rgb="FF63BE7B"/>
      </colorScale>
    </cfRule>
    <cfRule type="colorScale" priority="211">
      <colorScale>
        <cfvo type="min"/>
        <cfvo type="percentile" val="30"/>
        <cfvo type="max"/>
        <color rgb="FFFF7128"/>
        <color rgb="FFFFEB84"/>
        <color rgb="FF63BE7B"/>
      </colorScale>
    </cfRule>
    <cfRule type="colorScale" priority="212">
      <colorScale>
        <cfvo type="min"/>
        <cfvo type="percentile" val="40"/>
        <cfvo type="max"/>
        <color rgb="FFFF7128"/>
        <color rgb="FFFFEB84"/>
        <color rgb="FF63BE7B"/>
      </colorScale>
    </cfRule>
    <cfRule type="colorScale" priority="213">
      <colorScale>
        <cfvo type="min"/>
        <cfvo type="percentile" val="50"/>
        <cfvo type="max"/>
        <color rgb="FFFF7128"/>
        <color rgb="FFFFEB84"/>
        <color rgb="FF63BE7B"/>
      </colorScale>
    </cfRule>
    <cfRule type="colorScale" priority="214">
      <colorScale>
        <cfvo type="min"/>
        <cfvo type="max"/>
        <color rgb="FFFFEF9C"/>
        <color rgb="FF63BE7B"/>
      </colorScale>
    </cfRule>
    <cfRule type="colorScale" priority="215">
      <colorScale>
        <cfvo type="min"/>
        <cfvo type="percentile" val="50"/>
        <cfvo type="max"/>
        <color rgb="FFF8696B"/>
        <color rgb="FFFCFCFF"/>
        <color rgb="FF63BE7B"/>
      </colorScale>
    </cfRule>
  </conditionalFormatting>
  <conditionalFormatting sqref="D13:P13 D14">
    <cfRule type="colorScale" priority="190">
      <colorScale>
        <cfvo type="min"/>
        <cfvo type="percentile" val="50"/>
        <cfvo type="max"/>
        <color theme="0"/>
        <color rgb="FF0000FF"/>
        <color rgb="FF63BE7B"/>
      </colorScale>
    </cfRule>
    <cfRule type="colorScale" priority="191">
      <colorScale>
        <cfvo type="min"/>
        <cfvo type="percentile" val="50"/>
        <cfvo type="max"/>
        <color theme="0" tint="-0.34998626667073579"/>
        <color rgb="FF0000FF"/>
        <color rgb="FF63BE7B"/>
      </colorScale>
    </cfRule>
    <cfRule type="colorScale" priority="192">
      <colorScale>
        <cfvo type="min"/>
        <cfvo type="percentile" val="50"/>
        <cfvo type="max"/>
        <color rgb="FFA39B71"/>
        <color rgb="FF0000FF"/>
        <color rgb="FF63BE7B"/>
      </colorScale>
    </cfRule>
    <cfRule type="colorScale" priority="193">
      <colorScale>
        <cfvo type="min"/>
        <cfvo type="percentile" val="50"/>
        <cfvo type="max"/>
        <color rgb="FFFF0000"/>
        <color rgb="FF3366FF"/>
        <color rgb="FF63BE7B"/>
      </colorScale>
    </cfRule>
    <cfRule type="colorScale" priority="194">
      <colorScale>
        <cfvo type="min"/>
        <cfvo type="percentile" val="50"/>
        <cfvo type="max"/>
        <color rgb="FF63BE7B"/>
        <color rgb="FFFFEB84"/>
        <color rgb="FFF8696B"/>
      </colorScale>
    </cfRule>
  </conditionalFormatting>
  <conditionalFormatting sqref="D15:P15">
    <cfRule type="colorScale" priority="140">
      <colorScale>
        <cfvo type="min"/>
        <cfvo type="percentile" val="50"/>
        <cfvo type="percentile" val="80"/>
        <color rgb="FFFF0000"/>
        <color rgb="FF0000FF"/>
        <color rgb="FF63BE7B"/>
      </colorScale>
    </cfRule>
    <cfRule type="colorScale" priority="141">
      <colorScale>
        <cfvo type="min"/>
        <cfvo type="percentile" val="50"/>
        <cfvo type="percentile" val="75"/>
        <color rgb="FFFF0000"/>
        <color rgb="FF0000FF"/>
        <color rgb="FF63BE7B"/>
      </colorScale>
    </cfRule>
    <cfRule type="colorScale" priority="142">
      <colorScale>
        <cfvo type="min"/>
        <cfvo type="percentile" val="50"/>
        <cfvo type="percentile" val="90"/>
        <color rgb="FFFF0000"/>
        <color rgb="FF0000FF"/>
        <color rgb="FF63BE7B"/>
      </colorScale>
    </cfRule>
    <cfRule type="colorScale" priority="143">
      <colorScale>
        <cfvo type="min"/>
        <cfvo type="percent" val="50"/>
        <cfvo type="percent" val="100"/>
        <color rgb="FFFF0000"/>
        <color rgb="FF0000FF"/>
        <color rgb="FF63BE7B"/>
      </colorScale>
    </cfRule>
    <cfRule type="colorScale" priority="144">
      <colorScale>
        <cfvo type="min"/>
        <cfvo type="percent" val="50"/>
        <cfvo type="percent" val="100"/>
        <color rgb="FFFF0000"/>
        <color rgb="FF0000FF"/>
        <color rgb="FF63BE7B"/>
      </colorScale>
    </cfRule>
    <cfRule type="colorScale" priority="145">
      <colorScale>
        <cfvo type="min"/>
        <cfvo type="percentile" val="50"/>
        <cfvo type="percent" val="100"/>
        <color rgb="FFFF0000"/>
        <color rgb="FF0000FF"/>
        <color rgb="FF63BE7B"/>
      </colorScale>
    </cfRule>
    <cfRule type="colorScale" priority="169">
      <colorScale>
        <cfvo type="min"/>
        <cfvo type="percentile" val="50"/>
        <cfvo type="max"/>
        <color rgb="FFFF0000"/>
        <color rgb="FF3366FF"/>
        <color rgb="FF008000"/>
      </colorScale>
    </cfRule>
    <cfRule type="colorScale" priority="170">
      <colorScale>
        <cfvo type="min"/>
        <cfvo type="percentile" val="50"/>
        <cfvo type="max"/>
        <color rgb="FFFF0000"/>
        <color rgb="FF008000"/>
        <color rgb="FF3366FF"/>
      </colorScale>
    </cfRule>
    <cfRule type="colorScale" priority="171">
      <colorScale>
        <cfvo type="min"/>
        <cfvo type="percentile" val="25"/>
        <cfvo type="max"/>
        <color rgb="FFFF0000"/>
        <color rgb="FF008000"/>
        <color rgb="FF0000FF"/>
      </colorScale>
    </cfRule>
    <cfRule type="colorScale" priority="172">
      <colorScale>
        <cfvo type="min"/>
        <cfvo type="percentile" val="25"/>
        <cfvo type="max"/>
        <color rgb="FFF8696B"/>
        <color rgb="FFFFEB84"/>
        <color rgb="FF63BE7B"/>
      </colorScale>
    </cfRule>
    <cfRule type="colorScale" priority="173">
      <colorScale>
        <cfvo type="min"/>
        <cfvo type="percentile" val="50"/>
        <cfvo type="max"/>
        <color rgb="FFFF0000"/>
        <color rgb="FFFFEB84"/>
        <color rgb="FF008000"/>
      </colorScale>
    </cfRule>
    <cfRule type="colorScale" priority="174">
      <colorScale>
        <cfvo type="min"/>
        <cfvo type="percentile" val="50"/>
        <cfvo type="max"/>
        <color rgb="FFFF0000"/>
        <color rgb="FFFFEB84"/>
        <color rgb="FF63BE7B"/>
      </colorScale>
    </cfRule>
    <cfRule type="colorScale" priority="175">
      <colorScale>
        <cfvo type="min"/>
        <cfvo type="max"/>
        <color rgb="FFFF0000"/>
        <color rgb="FF108080"/>
      </colorScale>
    </cfRule>
    <cfRule type="colorScale" priority="176">
      <colorScale>
        <cfvo type="min"/>
        <cfvo type="percentile" val="70"/>
        <cfvo type="max"/>
        <color rgb="FFFF0000"/>
        <color rgb="FF008000"/>
        <color rgb="FF0000FF"/>
      </colorScale>
    </cfRule>
    <cfRule type="colorScale" priority="177">
      <colorScale>
        <cfvo type="min"/>
        <cfvo type="percentile" val="30"/>
        <cfvo type="max"/>
        <color rgb="FFFF0000"/>
        <color rgb="FF008000"/>
        <color rgb="FF0000FF"/>
      </colorScale>
    </cfRule>
    <cfRule type="colorScale" priority="178">
      <colorScale>
        <cfvo type="min"/>
        <cfvo type="max"/>
        <color rgb="FFFF0000"/>
        <color rgb="FF0000FF"/>
      </colorScale>
    </cfRule>
    <cfRule type="colorScale" priority="179">
      <colorScale>
        <cfvo type="min"/>
        <cfvo type="percentile" val="50"/>
        <cfvo type="max"/>
        <color rgb="FFFF0000"/>
        <color rgb="FF008000"/>
        <color rgb="FF0000FF"/>
      </colorScale>
    </cfRule>
    <cfRule type="colorScale" priority="180">
      <colorScale>
        <cfvo type="min"/>
        <cfvo type="percentile" val="25"/>
        <cfvo type="max"/>
        <color rgb="FFFF0000"/>
        <color rgb="FFFFEB84"/>
        <color rgb="FF63BE7B"/>
      </colorScale>
    </cfRule>
    <cfRule type="colorScale" priority="181">
      <colorScale>
        <cfvo type="min"/>
        <cfvo type="percentile" val="25"/>
        <cfvo type="max"/>
        <color rgb="FFFF7128"/>
        <color rgb="FFFFEB84"/>
        <color rgb="FF008000"/>
      </colorScale>
    </cfRule>
    <cfRule type="colorScale" priority="182">
      <colorScale>
        <cfvo type="min"/>
        <cfvo type="percentile" val="25"/>
        <cfvo type="max"/>
        <color rgb="FFFF7128"/>
        <color rgb="FFFFEB84"/>
        <color rgb="FF008000"/>
      </colorScale>
    </cfRule>
    <cfRule type="colorScale" priority="183">
      <colorScale>
        <cfvo type="min"/>
        <cfvo type="percentile" val="30"/>
        <cfvo type="max"/>
        <color theme="9" tint="0.39997558519241921"/>
        <color rgb="FFFFEB84"/>
        <color rgb="FF63BE7B"/>
      </colorScale>
    </cfRule>
    <cfRule type="colorScale" priority="184">
      <colorScale>
        <cfvo type="min"/>
        <cfvo type="percentile" val="50"/>
        <cfvo type="max"/>
        <color theme="9" tint="0.59999389629810485"/>
        <color rgb="FFFFEB84"/>
        <color rgb="FF63BE7B"/>
      </colorScale>
    </cfRule>
    <cfRule type="colorScale" priority="185">
      <colorScale>
        <cfvo type="min"/>
        <cfvo type="percentile" val="30"/>
        <cfvo type="max"/>
        <color rgb="FFFF7128"/>
        <color rgb="FFFFEB84"/>
        <color rgb="FF63BE7B"/>
      </colorScale>
    </cfRule>
    <cfRule type="colorScale" priority="186">
      <colorScale>
        <cfvo type="min"/>
        <cfvo type="percentile" val="40"/>
        <cfvo type="max"/>
        <color rgb="FFFF7128"/>
        <color rgb="FFFFEB84"/>
        <color rgb="FF63BE7B"/>
      </colorScale>
    </cfRule>
    <cfRule type="colorScale" priority="187">
      <colorScale>
        <cfvo type="min"/>
        <cfvo type="percentile" val="50"/>
        <cfvo type="max"/>
        <color rgb="FFFF7128"/>
        <color rgb="FFFFEB84"/>
        <color rgb="FF63BE7B"/>
      </colorScale>
    </cfRule>
    <cfRule type="colorScale" priority="188">
      <colorScale>
        <cfvo type="min"/>
        <cfvo type="max"/>
        <color rgb="FFFFEF9C"/>
        <color rgb="FF63BE7B"/>
      </colorScale>
    </cfRule>
    <cfRule type="colorScale" priority="189">
      <colorScale>
        <cfvo type="min"/>
        <cfvo type="percentile" val="50"/>
        <cfvo type="max"/>
        <color rgb="FFF8696B"/>
        <color rgb="FFFCFCFF"/>
        <color rgb="FF63BE7B"/>
      </colorScale>
    </cfRule>
  </conditionalFormatting>
  <conditionalFormatting sqref="L15:P15">
    <cfRule type="colorScale" priority="148">
      <colorScale>
        <cfvo type="min"/>
        <cfvo type="percentile" val="50"/>
        <cfvo type="max"/>
        <color rgb="FFFF0000"/>
        <color rgb="FF3366FF"/>
        <color rgb="FF008000"/>
      </colorScale>
    </cfRule>
    <cfRule type="colorScale" priority="149">
      <colorScale>
        <cfvo type="min"/>
        <cfvo type="percentile" val="50"/>
        <cfvo type="max"/>
        <color rgb="FFFF0000"/>
        <color rgb="FF008000"/>
        <color rgb="FF3366FF"/>
      </colorScale>
    </cfRule>
    <cfRule type="colorScale" priority="150">
      <colorScale>
        <cfvo type="min"/>
        <cfvo type="percentile" val="25"/>
        <cfvo type="max"/>
        <color rgb="FFFF0000"/>
        <color rgb="FF008000"/>
        <color rgb="FF0000FF"/>
      </colorScale>
    </cfRule>
    <cfRule type="colorScale" priority="151">
      <colorScale>
        <cfvo type="min"/>
        <cfvo type="percentile" val="25"/>
        <cfvo type="max"/>
        <color rgb="FFF8696B"/>
        <color rgb="FFFFEB84"/>
        <color rgb="FF63BE7B"/>
      </colorScale>
    </cfRule>
    <cfRule type="colorScale" priority="152">
      <colorScale>
        <cfvo type="min"/>
        <cfvo type="percentile" val="50"/>
        <cfvo type="max"/>
        <color rgb="FFFF0000"/>
        <color rgb="FFFFEB84"/>
        <color rgb="FF008000"/>
      </colorScale>
    </cfRule>
    <cfRule type="colorScale" priority="153">
      <colorScale>
        <cfvo type="min"/>
        <cfvo type="percentile" val="50"/>
        <cfvo type="max"/>
        <color rgb="FFFF0000"/>
        <color rgb="FFFFEB84"/>
        <color rgb="FF63BE7B"/>
      </colorScale>
    </cfRule>
    <cfRule type="colorScale" priority="154">
      <colorScale>
        <cfvo type="min"/>
        <cfvo type="max"/>
        <color rgb="FFFF0000"/>
        <color rgb="FF108080"/>
      </colorScale>
    </cfRule>
    <cfRule type="colorScale" priority="155">
      <colorScale>
        <cfvo type="min"/>
        <cfvo type="percentile" val="70"/>
        <cfvo type="max"/>
        <color rgb="FFFF0000"/>
        <color rgb="FF008000"/>
        <color rgb="FF0000FF"/>
      </colorScale>
    </cfRule>
    <cfRule type="colorScale" priority="156">
      <colorScale>
        <cfvo type="min"/>
        <cfvo type="percentile" val="30"/>
        <cfvo type="max"/>
        <color rgb="FFFF0000"/>
        <color rgb="FF008000"/>
        <color rgb="FF0000FF"/>
      </colorScale>
    </cfRule>
    <cfRule type="colorScale" priority="157">
      <colorScale>
        <cfvo type="min"/>
        <cfvo type="max"/>
        <color rgb="FFFF0000"/>
        <color rgb="FF0000FF"/>
      </colorScale>
    </cfRule>
    <cfRule type="colorScale" priority="158">
      <colorScale>
        <cfvo type="min"/>
        <cfvo type="percentile" val="50"/>
        <cfvo type="max"/>
        <color rgb="FFFF0000"/>
        <color rgb="FF008000"/>
        <color rgb="FF0000FF"/>
      </colorScale>
    </cfRule>
    <cfRule type="colorScale" priority="159">
      <colorScale>
        <cfvo type="min"/>
        <cfvo type="percentile" val="25"/>
        <cfvo type="max"/>
        <color rgb="FFFF0000"/>
        <color rgb="FFFFEB84"/>
        <color rgb="FF63BE7B"/>
      </colorScale>
    </cfRule>
    <cfRule type="colorScale" priority="160">
      <colorScale>
        <cfvo type="min"/>
        <cfvo type="percentile" val="25"/>
        <cfvo type="max"/>
        <color rgb="FFFF7128"/>
        <color rgb="FFFFEB84"/>
        <color rgb="FF008000"/>
      </colorScale>
    </cfRule>
    <cfRule type="colorScale" priority="161">
      <colorScale>
        <cfvo type="min"/>
        <cfvo type="percentile" val="25"/>
        <cfvo type="max"/>
        <color rgb="FFFF7128"/>
        <color rgb="FFFFEB84"/>
        <color rgb="FF008000"/>
      </colorScale>
    </cfRule>
    <cfRule type="colorScale" priority="162">
      <colorScale>
        <cfvo type="min"/>
        <cfvo type="percentile" val="30"/>
        <cfvo type="max"/>
        <color theme="9" tint="0.39997558519241921"/>
        <color rgb="FFFFEB84"/>
        <color rgb="FF63BE7B"/>
      </colorScale>
    </cfRule>
    <cfRule type="colorScale" priority="163">
      <colorScale>
        <cfvo type="min"/>
        <cfvo type="percentile" val="50"/>
        <cfvo type="max"/>
        <color theme="9" tint="0.59999389629810485"/>
        <color rgb="FFFFEB84"/>
        <color rgb="FF63BE7B"/>
      </colorScale>
    </cfRule>
    <cfRule type="colorScale" priority="164">
      <colorScale>
        <cfvo type="min"/>
        <cfvo type="percentile" val="30"/>
        <cfvo type="max"/>
        <color rgb="FFFF7128"/>
        <color rgb="FFFFEB84"/>
        <color rgb="FF63BE7B"/>
      </colorScale>
    </cfRule>
    <cfRule type="colorScale" priority="165">
      <colorScale>
        <cfvo type="min"/>
        <cfvo type="percentile" val="40"/>
        <cfvo type="max"/>
        <color rgb="FFFF7128"/>
        <color rgb="FFFFEB84"/>
        <color rgb="FF63BE7B"/>
      </colorScale>
    </cfRule>
    <cfRule type="colorScale" priority="166">
      <colorScale>
        <cfvo type="min"/>
        <cfvo type="percentile" val="50"/>
        <cfvo type="max"/>
        <color rgb="FFFF7128"/>
        <color rgb="FFFFEB84"/>
        <color rgb="FF63BE7B"/>
      </colorScale>
    </cfRule>
    <cfRule type="colorScale" priority="167">
      <colorScale>
        <cfvo type="min"/>
        <cfvo type="max"/>
        <color rgb="FFFFEF9C"/>
        <color rgb="FF63BE7B"/>
      </colorScale>
    </cfRule>
    <cfRule type="colorScale" priority="168">
      <colorScale>
        <cfvo type="min"/>
        <cfvo type="percentile" val="50"/>
        <cfvo type="max"/>
        <color rgb="FFF8696B"/>
        <color rgb="FFFCFCFF"/>
        <color rgb="FF63BE7B"/>
      </colorScale>
    </cfRule>
  </conditionalFormatting>
  <conditionalFormatting sqref="D15:P15">
    <cfRule type="colorScale" priority="146">
      <colorScale>
        <cfvo type="min"/>
        <cfvo type="percentile" val="50"/>
        <cfvo type="max"/>
        <color rgb="FFFF0000"/>
        <color rgb="FF3366FF"/>
        <color rgb="FF63BE7B"/>
      </colorScale>
    </cfRule>
    <cfRule type="colorScale" priority="147">
      <colorScale>
        <cfvo type="min"/>
        <cfvo type="percentile" val="50"/>
        <cfvo type="max"/>
        <color rgb="FF63BE7B"/>
        <color rgb="FFFFEB84"/>
        <color rgb="FFF8696B"/>
      </colorScale>
    </cfRule>
  </conditionalFormatting>
  <conditionalFormatting sqref="S10:V10">
    <cfRule type="containsText" dxfId="4" priority="136" operator="containsText" text="nicht gewährt">
      <formula>NOT(ISERROR(SEARCH("nicht gewährt",S10)))</formula>
    </cfRule>
    <cfRule type="containsText" dxfId="3" priority="137" operator="containsText" text="nicht gewäht">
      <formula>NOT(ISERROR(SEARCH("nicht gewäht",S10)))</formula>
    </cfRule>
    <cfRule type="containsText" dxfId="2" priority="138" operator="containsText" text="nicht gewährt">
      <formula>NOT(ISERROR(SEARCH("nicht gewährt",S10)))</formula>
    </cfRule>
    <cfRule type="colorScale" priority="139">
      <colorScale>
        <cfvo type="min"/>
        <cfvo type="max"/>
        <color rgb="FF008000"/>
        <color rgb="FFFF0000"/>
      </colorScale>
    </cfRule>
  </conditionalFormatting>
  <conditionalFormatting sqref="S11:V11">
    <cfRule type="containsText" dxfId="1" priority="133" operator="containsText" text="Maximierung beachten">
      <formula>NOT(ISERROR(SEARCH("Maximierung beachten",S11)))</formula>
    </cfRule>
    <cfRule type="containsText" dxfId="0" priority="134" operator="containsText" text="Umsatzprüfung nicht OK">
      <formula>NOT(ISERROR(SEARCH("Umsatzprüfung nicht OK",S11)))</formula>
    </cfRule>
    <cfRule type="colorScale" priority="135">
      <colorScale>
        <cfvo type="min"/>
        <cfvo type="percentile" val="50"/>
        <cfvo type="max"/>
        <color rgb="FF63BE7B"/>
        <color rgb="FFFFEB84"/>
        <color rgb="FFF8696B"/>
      </colorScale>
    </cfRule>
  </conditionalFormatting>
  <conditionalFormatting sqref="Q13">
    <cfRule type="colorScale" priority="112">
      <colorScale>
        <cfvo type="min"/>
        <cfvo type="percentile" val="50"/>
        <cfvo type="max"/>
        <color rgb="FFFF0000"/>
        <color rgb="FF3366FF"/>
        <color rgb="FF008000"/>
      </colorScale>
    </cfRule>
    <cfRule type="colorScale" priority="113">
      <colorScale>
        <cfvo type="min"/>
        <cfvo type="percentile" val="50"/>
        <cfvo type="max"/>
        <color rgb="FFFF0000"/>
        <color rgb="FF008000"/>
        <color rgb="FF3366FF"/>
      </colorScale>
    </cfRule>
    <cfRule type="colorScale" priority="114">
      <colorScale>
        <cfvo type="min"/>
        <cfvo type="percentile" val="25"/>
        <cfvo type="max"/>
        <color rgb="FFFF0000"/>
        <color rgb="FF008000"/>
        <color rgb="FF0000FF"/>
      </colorScale>
    </cfRule>
    <cfRule type="colorScale" priority="115">
      <colorScale>
        <cfvo type="min"/>
        <cfvo type="percentile" val="25"/>
        <cfvo type="max"/>
        <color rgb="FFF8696B"/>
        <color rgb="FFFFEB84"/>
        <color rgb="FF63BE7B"/>
      </colorScale>
    </cfRule>
    <cfRule type="colorScale" priority="116">
      <colorScale>
        <cfvo type="min"/>
        <cfvo type="percentile" val="50"/>
        <cfvo type="max"/>
        <color rgb="FFFF0000"/>
        <color rgb="FFFFEB84"/>
        <color rgb="FF008000"/>
      </colorScale>
    </cfRule>
    <cfRule type="colorScale" priority="117">
      <colorScale>
        <cfvo type="min"/>
        <cfvo type="percentile" val="50"/>
        <cfvo type="max"/>
        <color rgb="FFFF0000"/>
        <color rgb="FFFFEB84"/>
        <color rgb="FF63BE7B"/>
      </colorScale>
    </cfRule>
    <cfRule type="colorScale" priority="118">
      <colorScale>
        <cfvo type="min"/>
        <cfvo type="max"/>
        <color rgb="FFFF0000"/>
        <color rgb="FF108080"/>
      </colorScale>
    </cfRule>
    <cfRule type="colorScale" priority="119">
      <colorScale>
        <cfvo type="min"/>
        <cfvo type="percentile" val="70"/>
        <cfvo type="max"/>
        <color rgb="FFFF0000"/>
        <color rgb="FF008000"/>
        <color rgb="FF0000FF"/>
      </colorScale>
    </cfRule>
    <cfRule type="colorScale" priority="120">
      <colorScale>
        <cfvo type="min"/>
        <cfvo type="percentile" val="30"/>
        <cfvo type="max"/>
        <color rgb="FFFF0000"/>
        <color rgb="FF008000"/>
        <color rgb="FF0000FF"/>
      </colorScale>
    </cfRule>
    <cfRule type="colorScale" priority="121">
      <colorScale>
        <cfvo type="min"/>
        <cfvo type="max"/>
        <color rgb="FFFF0000"/>
        <color rgb="FF0000FF"/>
      </colorScale>
    </cfRule>
    <cfRule type="colorScale" priority="122">
      <colorScale>
        <cfvo type="min"/>
        <cfvo type="percentile" val="50"/>
        <cfvo type="max"/>
        <color rgb="FFFF0000"/>
        <color rgb="FF008000"/>
        <color rgb="FF0000FF"/>
      </colorScale>
    </cfRule>
    <cfRule type="colorScale" priority="123">
      <colorScale>
        <cfvo type="min"/>
        <cfvo type="percentile" val="25"/>
        <cfvo type="max"/>
        <color rgb="FFFF0000"/>
        <color rgb="FFFFEB84"/>
        <color rgb="FF63BE7B"/>
      </colorScale>
    </cfRule>
    <cfRule type="colorScale" priority="124">
      <colorScale>
        <cfvo type="min"/>
        <cfvo type="percentile" val="25"/>
        <cfvo type="max"/>
        <color rgb="FFFF7128"/>
        <color rgb="FFFFEB84"/>
        <color rgb="FF008000"/>
      </colorScale>
    </cfRule>
    <cfRule type="colorScale" priority="125">
      <colorScale>
        <cfvo type="min"/>
        <cfvo type="percentile" val="25"/>
        <cfvo type="max"/>
        <color rgb="FFFF7128"/>
        <color rgb="FFFFEB84"/>
        <color rgb="FF008000"/>
      </colorScale>
    </cfRule>
    <cfRule type="colorScale" priority="126">
      <colorScale>
        <cfvo type="min"/>
        <cfvo type="percentile" val="30"/>
        <cfvo type="max"/>
        <color theme="9" tint="0.39997558519241921"/>
        <color rgb="FFFFEB84"/>
        <color rgb="FF63BE7B"/>
      </colorScale>
    </cfRule>
    <cfRule type="colorScale" priority="127">
      <colorScale>
        <cfvo type="min"/>
        <cfvo type="percentile" val="50"/>
        <cfvo type="max"/>
        <color theme="9" tint="0.59999389629810485"/>
        <color rgb="FFFFEB84"/>
        <color rgb="FF63BE7B"/>
      </colorScale>
    </cfRule>
    <cfRule type="colorScale" priority="128">
      <colorScale>
        <cfvo type="min"/>
        <cfvo type="percentile" val="30"/>
        <cfvo type="max"/>
        <color rgb="FFFF7128"/>
        <color rgb="FFFFEB84"/>
        <color rgb="FF63BE7B"/>
      </colorScale>
    </cfRule>
    <cfRule type="colorScale" priority="129">
      <colorScale>
        <cfvo type="min"/>
        <cfvo type="percentile" val="40"/>
        <cfvo type="max"/>
        <color rgb="FFFF7128"/>
        <color rgb="FFFFEB84"/>
        <color rgb="FF63BE7B"/>
      </colorScale>
    </cfRule>
    <cfRule type="colorScale" priority="130">
      <colorScale>
        <cfvo type="min"/>
        <cfvo type="percentile" val="50"/>
        <cfvo type="max"/>
        <color rgb="FFFF7128"/>
        <color rgb="FFFFEB84"/>
        <color rgb="FF63BE7B"/>
      </colorScale>
    </cfRule>
    <cfRule type="colorScale" priority="131">
      <colorScale>
        <cfvo type="min"/>
        <cfvo type="max"/>
        <color rgb="FFFFEF9C"/>
        <color rgb="FF63BE7B"/>
      </colorScale>
    </cfRule>
    <cfRule type="colorScale" priority="132">
      <colorScale>
        <cfvo type="min"/>
        <cfvo type="percentile" val="50"/>
        <cfvo type="max"/>
        <color rgb="FFF8696B"/>
        <color rgb="FFFCFCFF"/>
        <color rgb="FF63BE7B"/>
      </colorScale>
    </cfRule>
  </conditionalFormatting>
  <conditionalFormatting sqref="Q13">
    <cfRule type="colorScale" priority="107">
      <colorScale>
        <cfvo type="min"/>
        <cfvo type="percentile" val="50"/>
        <cfvo type="max"/>
        <color theme="0"/>
        <color rgb="FF0000FF"/>
        <color rgb="FF63BE7B"/>
      </colorScale>
    </cfRule>
    <cfRule type="colorScale" priority="108">
      <colorScale>
        <cfvo type="min"/>
        <cfvo type="percentile" val="50"/>
        <cfvo type="max"/>
        <color theme="0" tint="-0.34998626667073579"/>
        <color rgb="FF0000FF"/>
        <color rgb="FF63BE7B"/>
      </colorScale>
    </cfRule>
    <cfRule type="colorScale" priority="109">
      <colorScale>
        <cfvo type="min"/>
        <cfvo type="percentile" val="50"/>
        <cfvo type="max"/>
        <color rgb="FFA39B71"/>
        <color rgb="FF0000FF"/>
        <color rgb="FF63BE7B"/>
      </colorScale>
    </cfRule>
    <cfRule type="colorScale" priority="110">
      <colorScale>
        <cfvo type="min"/>
        <cfvo type="percentile" val="50"/>
        <cfvo type="max"/>
        <color rgb="FFFF0000"/>
        <color rgb="FF3366FF"/>
        <color rgb="FF63BE7B"/>
      </colorScale>
    </cfRule>
    <cfRule type="colorScale" priority="111">
      <colorScale>
        <cfvo type="min"/>
        <cfvo type="percentile" val="50"/>
        <cfvo type="max"/>
        <color rgb="FF63BE7B"/>
        <color rgb="FFFFEB84"/>
        <color rgb="FFF8696B"/>
      </colorScale>
    </cfRule>
  </conditionalFormatting>
  <conditionalFormatting sqref="Q15">
    <cfRule type="colorScale" priority="57">
      <colorScale>
        <cfvo type="min"/>
        <cfvo type="percentile" val="50"/>
        <cfvo type="percentile" val="80"/>
        <color rgb="FFFF0000"/>
        <color rgb="FF0000FF"/>
        <color rgb="FF63BE7B"/>
      </colorScale>
    </cfRule>
    <cfRule type="colorScale" priority="58">
      <colorScale>
        <cfvo type="min"/>
        <cfvo type="percentile" val="50"/>
        <cfvo type="percentile" val="75"/>
        <color rgb="FFFF0000"/>
        <color rgb="FF0000FF"/>
        <color rgb="FF63BE7B"/>
      </colorScale>
    </cfRule>
    <cfRule type="colorScale" priority="59">
      <colorScale>
        <cfvo type="min"/>
        <cfvo type="percentile" val="50"/>
        <cfvo type="percentile" val="90"/>
        <color rgb="FFFF0000"/>
        <color rgb="FF0000FF"/>
        <color rgb="FF63BE7B"/>
      </colorScale>
    </cfRule>
    <cfRule type="colorScale" priority="60">
      <colorScale>
        <cfvo type="min"/>
        <cfvo type="percent" val="50"/>
        <cfvo type="percent" val="100"/>
        <color rgb="FFFF0000"/>
        <color rgb="FF0000FF"/>
        <color rgb="FF63BE7B"/>
      </colorScale>
    </cfRule>
    <cfRule type="colorScale" priority="61">
      <colorScale>
        <cfvo type="min"/>
        <cfvo type="percent" val="50"/>
        <cfvo type="percent" val="100"/>
        <color rgb="FFFF0000"/>
        <color rgb="FF0000FF"/>
        <color rgb="FF63BE7B"/>
      </colorScale>
    </cfRule>
    <cfRule type="colorScale" priority="62">
      <colorScale>
        <cfvo type="min"/>
        <cfvo type="percentile" val="50"/>
        <cfvo type="percent" val="100"/>
        <color rgb="FFFF0000"/>
        <color rgb="FF0000FF"/>
        <color rgb="FF63BE7B"/>
      </colorScale>
    </cfRule>
    <cfRule type="colorScale" priority="86">
      <colorScale>
        <cfvo type="min"/>
        <cfvo type="percentile" val="50"/>
        <cfvo type="max"/>
        <color rgb="FFFF0000"/>
        <color rgb="FF3366FF"/>
        <color rgb="FF008000"/>
      </colorScale>
    </cfRule>
    <cfRule type="colorScale" priority="87">
      <colorScale>
        <cfvo type="min"/>
        <cfvo type="percentile" val="50"/>
        <cfvo type="max"/>
        <color rgb="FFFF0000"/>
        <color rgb="FF008000"/>
        <color rgb="FF3366FF"/>
      </colorScale>
    </cfRule>
    <cfRule type="colorScale" priority="88">
      <colorScale>
        <cfvo type="min"/>
        <cfvo type="percentile" val="25"/>
        <cfvo type="max"/>
        <color rgb="FFFF0000"/>
        <color rgb="FF008000"/>
        <color rgb="FF0000FF"/>
      </colorScale>
    </cfRule>
    <cfRule type="colorScale" priority="89">
      <colorScale>
        <cfvo type="min"/>
        <cfvo type="percentile" val="25"/>
        <cfvo type="max"/>
        <color rgb="FFF8696B"/>
        <color rgb="FFFFEB84"/>
        <color rgb="FF63BE7B"/>
      </colorScale>
    </cfRule>
    <cfRule type="colorScale" priority="90">
      <colorScale>
        <cfvo type="min"/>
        <cfvo type="percentile" val="50"/>
        <cfvo type="max"/>
        <color rgb="FFFF0000"/>
        <color rgb="FFFFEB84"/>
        <color rgb="FF008000"/>
      </colorScale>
    </cfRule>
    <cfRule type="colorScale" priority="91">
      <colorScale>
        <cfvo type="min"/>
        <cfvo type="percentile" val="50"/>
        <cfvo type="max"/>
        <color rgb="FFFF0000"/>
        <color rgb="FFFFEB84"/>
        <color rgb="FF63BE7B"/>
      </colorScale>
    </cfRule>
    <cfRule type="colorScale" priority="92">
      <colorScale>
        <cfvo type="min"/>
        <cfvo type="max"/>
        <color rgb="FFFF0000"/>
        <color rgb="FF108080"/>
      </colorScale>
    </cfRule>
    <cfRule type="colorScale" priority="93">
      <colorScale>
        <cfvo type="min"/>
        <cfvo type="percentile" val="70"/>
        <cfvo type="max"/>
        <color rgb="FFFF0000"/>
        <color rgb="FF008000"/>
        <color rgb="FF0000FF"/>
      </colorScale>
    </cfRule>
    <cfRule type="colorScale" priority="94">
      <colorScale>
        <cfvo type="min"/>
        <cfvo type="percentile" val="30"/>
        <cfvo type="max"/>
        <color rgb="FFFF0000"/>
        <color rgb="FF008000"/>
        <color rgb="FF0000FF"/>
      </colorScale>
    </cfRule>
    <cfRule type="colorScale" priority="95">
      <colorScale>
        <cfvo type="min"/>
        <cfvo type="max"/>
        <color rgb="FFFF0000"/>
        <color rgb="FF0000FF"/>
      </colorScale>
    </cfRule>
    <cfRule type="colorScale" priority="96">
      <colorScale>
        <cfvo type="min"/>
        <cfvo type="percentile" val="50"/>
        <cfvo type="max"/>
        <color rgb="FFFF0000"/>
        <color rgb="FF008000"/>
        <color rgb="FF0000FF"/>
      </colorScale>
    </cfRule>
    <cfRule type="colorScale" priority="97">
      <colorScale>
        <cfvo type="min"/>
        <cfvo type="percentile" val="25"/>
        <cfvo type="max"/>
        <color rgb="FFFF0000"/>
        <color rgb="FFFFEB84"/>
        <color rgb="FF63BE7B"/>
      </colorScale>
    </cfRule>
    <cfRule type="colorScale" priority="98">
      <colorScale>
        <cfvo type="min"/>
        <cfvo type="percentile" val="25"/>
        <cfvo type="max"/>
        <color rgb="FFFF7128"/>
        <color rgb="FFFFEB84"/>
        <color rgb="FF008000"/>
      </colorScale>
    </cfRule>
    <cfRule type="colorScale" priority="99">
      <colorScale>
        <cfvo type="min"/>
        <cfvo type="percentile" val="25"/>
        <cfvo type="max"/>
        <color rgb="FFFF7128"/>
        <color rgb="FFFFEB84"/>
        <color rgb="FF008000"/>
      </colorScale>
    </cfRule>
    <cfRule type="colorScale" priority="100">
      <colorScale>
        <cfvo type="min"/>
        <cfvo type="percentile" val="30"/>
        <cfvo type="max"/>
        <color theme="9" tint="0.39997558519241921"/>
        <color rgb="FFFFEB84"/>
        <color rgb="FF63BE7B"/>
      </colorScale>
    </cfRule>
    <cfRule type="colorScale" priority="101">
      <colorScale>
        <cfvo type="min"/>
        <cfvo type="percentile" val="50"/>
        <cfvo type="max"/>
        <color theme="9" tint="0.59999389629810485"/>
        <color rgb="FFFFEB84"/>
        <color rgb="FF63BE7B"/>
      </colorScale>
    </cfRule>
    <cfRule type="colorScale" priority="102">
      <colorScale>
        <cfvo type="min"/>
        <cfvo type="percentile" val="30"/>
        <cfvo type="max"/>
        <color rgb="FFFF7128"/>
        <color rgb="FFFFEB84"/>
        <color rgb="FF63BE7B"/>
      </colorScale>
    </cfRule>
    <cfRule type="colorScale" priority="103">
      <colorScale>
        <cfvo type="min"/>
        <cfvo type="percentile" val="40"/>
        <cfvo type="max"/>
        <color rgb="FFFF7128"/>
        <color rgb="FFFFEB84"/>
        <color rgb="FF63BE7B"/>
      </colorScale>
    </cfRule>
    <cfRule type="colorScale" priority="104">
      <colorScale>
        <cfvo type="min"/>
        <cfvo type="percentile" val="50"/>
        <cfvo type="max"/>
        <color rgb="FFFF7128"/>
        <color rgb="FFFFEB84"/>
        <color rgb="FF63BE7B"/>
      </colorScale>
    </cfRule>
    <cfRule type="colorScale" priority="105">
      <colorScale>
        <cfvo type="min"/>
        <cfvo type="max"/>
        <color rgb="FFFFEF9C"/>
        <color rgb="FF63BE7B"/>
      </colorScale>
    </cfRule>
    <cfRule type="colorScale" priority="106">
      <colorScale>
        <cfvo type="min"/>
        <cfvo type="percentile" val="50"/>
        <cfvo type="max"/>
        <color rgb="FFF8696B"/>
        <color rgb="FFFCFCFF"/>
        <color rgb="FF63BE7B"/>
      </colorScale>
    </cfRule>
  </conditionalFormatting>
  <conditionalFormatting sqref="Q15">
    <cfRule type="colorScale" priority="65">
      <colorScale>
        <cfvo type="min"/>
        <cfvo type="percentile" val="50"/>
        <cfvo type="max"/>
        <color rgb="FFFF0000"/>
        <color rgb="FF3366FF"/>
        <color rgb="FF008000"/>
      </colorScale>
    </cfRule>
    <cfRule type="colorScale" priority="66">
      <colorScale>
        <cfvo type="min"/>
        <cfvo type="percentile" val="50"/>
        <cfvo type="max"/>
        <color rgb="FFFF0000"/>
        <color rgb="FF008000"/>
        <color rgb="FF3366FF"/>
      </colorScale>
    </cfRule>
    <cfRule type="colorScale" priority="67">
      <colorScale>
        <cfvo type="min"/>
        <cfvo type="percentile" val="25"/>
        <cfvo type="max"/>
        <color rgb="FFFF0000"/>
        <color rgb="FF008000"/>
        <color rgb="FF0000FF"/>
      </colorScale>
    </cfRule>
    <cfRule type="colorScale" priority="68">
      <colorScale>
        <cfvo type="min"/>
        <cfvo type="percentile" val="25"/>
        <cfvo type="max"/>
        <color rgb="FFF8696B"/>
        <color rgb="FFFFEB84"/>
        <color rgb="FF63BE7B"/>
      </colorScale>
    </cfRule>
    <cfRule type="colorScale" priority="69">
      <colorScale>
        <cfvo type="min"/>
        <cfvo type="percentile" val="50"/>
        <cfvo type="max"/>
        <color rgb="FFFF0000"/>
        <color rgb="FFFFEB84"/>
        <color rgb="FF008000"/>
      </colorScale>
    </cfRule>
    <cfRule type="colorScale" priority="70">
      <colorScale>
        <cfvo type="min"/>
        <cfvo type="percentile" val="50"/>
        <cfvo type="max"/>
        <color rgb="FFFF0000"/>
        <color rgb="FFFFEB84"/>
        <color rgb="FF63BE7B"/>
      </colorScale>
    </cfRule>
    <cfRule type="colorScale" priority="71">
      <colorScale>
        <cfvo type="min"/>
        <cfvo type="max"/>
        <color rgb="FFFF0000"/>
        <color rgb="FF108080"/>
      </colorScale>
    </cfRule>
    <cfRule type="colorScale" priority="72">
      <colorScale>
        <cfvo type="min"/>
        <cfvo type="percentile" val="70"/>
        <cfvo type="max"/>
        <color rgb="FFFF0000"/>
        <color rgb="FF008000"/>
        <color rgb="FF0000FF"/>
      </colorScale>
    </cfRule>
    <cfRule type="colorScale" priority="73">
      <colorScale>
        <cfvo type="min"/>
        <cfvo type="percentile" val="30"/>
        <cfvo type="max"/>
        <color rgb="FFFF0000"/>
        <color rgb="FF008000"/>
        <color rgb="FF0000FF"/>
      </colorScale>
    </cfRule>
    <cfRule type="colorScale" priority="74">
      <colorScale>
        <cfvo type="min"/>
        <cfvo type="max"/>
        <color rgb="FFFF0000"/>
        <color rgb="FF0000FF"/>
      </colorScale>
    </cfRule>
    <cfRule type="colorScale" priority="75">
      <colorScale>
        <cfvo type="min"/>
        <cfvo type="percentile" val="50"/>
        <cfvo type="max"/>
        <color rgb="FFFF0000"/>
        <color rgb="FF008000"/>
        <color rgb="FF0000FF"/>
      </colorScale>
    </cfRule>
    <cfRule type="colorScale" priority="76">
      <colorScale>
        <cfvo type="min"/>
        <cfvo type="percentile" val="25"/>
        <cfvo type="max"/>
        <color rgb="FFFF0000"/>
        <color rgb="FFFFEB84"/>
        <color rgb="FF63BE7B"/>
      </colorScale>
    </cfRule>
    <cfRule type="colorScale" priority="77">
      <colorScale>
        <cfvo type="min"/>
        <cfvo type="percentile" val="25"/>
        <cfvo type="max"/>
        <color rgb="FFFF7128"/>
        <color rgb="FFFFEB84"/>
        <color rgb="FF008000"/>
      </colorScale>
    </cfRule>
    <cfRule type="colorScale" priority="78">
      <colorScale>
        <cfvo type="min"/>
        <cfvo type="percentile" val="25"/>
        <cfvo type="max"/>
        <color rgb="FFFF7128"/>
        <color rgb="FFFFEB84"/>
        <color rgb="FF008000"/>
      </colorScale>
    </cfRule>
    <cfRule type="colorScale" priority="79">
      <colorScale>
        <cfvo type="min"/>
        <cfvo type="percentile" val="30"/>
        <cfvo type="max"/>
        <color theme="9" tint="0.39997558519241921"/>
        <color rgb="FFFFEB84"/>
        <color rgb="FF63BE7B"/>
      </colorScale>
    </cfRule>
    <cfRule type="colorScale" priority="80">
      <colorScale>
        <cfvo type="min"/>
        <cfvo type="percentile" val="50"/>
        <cfvo type="max"/>
        <color theme="9" tint="0.59999389629810485"/>
        <color rgb="FFFFEB84"/>
        <color rgb="FF63BE7B"/>
      </colorScale>
    </cfRule>
    <cfRule type="colorScale" priority="81">
      <colorScale>
        <cfvo type="min"/>
        <cfvo type="percentile" val="30"/>
        <cfvo type="max"/>
        <color rgb="FFFF7128"/>
        <color rgb="FFFFEB84"/>
        <color rgb="FF63BE7B"/>
      </colorScale>
    </cfRule>
    <cfRule type="colorScale" priority="82">
      <colorScale>
        <cfvo type="min"/>
        <cfvo type="percentile" val="40"/>
        <cfvo type="max"/>
        <color rgb="FFFF7128"/>
        <color rgb="FFFFEB84"/>
        <color rgb="FF63BE7B"/>
      </colorScale>
    </cfRule>
    <cfRule type="colorScale" priority="83">
      <colorScale>
        <cfvo type="min"/>
        <cfvo type="percentile" val="50"/>
        <cfvo type="max"/>
        <color rgb="FFFF7128"/>
        <color rgb="FFFFEB84"/>
        <color rgb="FF63BE7B"/>
      </colorScale>
    </cfRule>
    <cfRule type="colorScale" priority="84">
      <colorScale>
        <cfvo type="min"/>
        <cfvo type="max"/>
        <color rgb="FFFFEF9C"/>
        <color rgb="FF63BE7B"/>
      </colorScale>
    </cfRule>
    <cfRule type="colorScale" priority="85">
      <colorScale>
        <cfvo type="min"/>
        <cfvo type="percentile" val="50"/>
        <cfvo type="max"/>
        <color rgb="FFF8696B"/>
        <color rgb="FFFCFCFF"/>
        <color rgb="FF63BE7B"/>
      </colorScale>
    </cfRule>
  </conditionalFormatting>
  <conditionalFormatting sqref="Q15">
    <cfRule type="colorScale" priority="63">
      <colorScale>
        <cfvo type="min"/>
        <cfvo type="percentile" val="50"/>
        <cfvo type="max"/>
        <color rgb="FFFF0000"/>
        <color rgb="FF3366FF"/>
        <color rgb="FF63BE7B"/>
      </colorScale>
    </cfRule>
    <cfRule type="colorScale" priority="64">
      <colorScale>
        <cfvo type="min"/>
        <cfvo type="percentile" val="50"/>
        <cfvo type="max"/>
        <color rgb="FF63BE7B"/>
        <color rgb="FFFFEB84"/>
        <color rgb="FFF8696B"/>
      </colorScale>
    </cfRule>
  </conditionalFormatting>
  <conditionalFormatting sqref="O11:Q11">
    <cfRule type="colorScale" priority="36">
      <colorScale>
        <cfvo type="min"/>
        <cfvo type="percentile" val="50"/>
        <cfvo type="max"/>
        <color rgb="FFFF0000"/>
        <color rgb="FF3366FF"/>
        <color rgb="FF008000"/>
      </colorScale>
    </cfRule>
    <cfRule type="colorScale" priority="37">
      <colorScale>
        <cfvo type="min"/>
        <cfvo type="percentile" val="50"/>
        <cfvo type="max"/>
        <color rgb="FFFF0000"/>
        <color rgb="FF008000"/>
        <color rgb="FF3366FF"/>
      </colorScale>
    </cfRule>
    <cfRule type="colorScale" priority="38">
      <colorScale>
        <cfvo type="min"/>
        <cfvo type="percentile" val="25"/>
        <cfvo type="max"/>
        <color rgb="FFFF0000"/>
        <color rgb="FF008000"/>
        <color rgb="FF0000FF"/>
      </colorScale>
    </cfRule>
    <cfRule type="colorScale" priority="39">
      <colorScale>
        <cfvo type="min"/>
        <cfvo type="percentile" val="25"/>
        <cfvo type="max"/>
        <color rgb="FFF8696B"/>
        <color rgb="FFFFEB84"/>
        <color rgb="FF63BE7B"/>
      </colorScale>
    </cfRule>
    <cfRule type="colorScale" priority="40">
      <colorScale>
        <cfvo type="min"/>
        <cfvo type="percentile" val="50"/>
        <cfvo type="max"/>
        <color rgb="FFFF0000"/>
        <color rgb="FFFFEB84"/>
        <color rgb="FF008000"/>
      </colorScale>
    </cfRule>
    <cfRule type="colorScale" priority="41">
      <colorScale>
        <cfvo type="min"/>
        <cfvo type="percentile" val="50"/>
        <cfvo type="max"/>
        <color rgb="FFFF0000"/>
        <color rgb="FFFFEB84"/>
        <color rgb="FF63BE7B"/>
      </colorScale>
    </cfRule>
    <cfRule type="colorScale" priority="42">
      <colorScale>
        <cfvo type="min"/>
        <cfvo type="max"/>
        <color rgb="FFFF0000"/>
        <color rgb="FF108080"/>
      </colorScale>
    </cfRule>
    <cfRule type="colorScale" priority="43">
      <colorScale>
        <cfvo type="min"/>
        <cfvo type="percentile" val="70"/>
        <cfvo type="max"/>
        <color rgb="FFFF0000"/>
        <color rgb="FF008000"/>
        <color rgb="FF0000FF"/>
      </colorScale>
    </cfRule>
    <cfRule type="colorScale" priority="44">
      <colorScale>
        <cfvo type="min"/>
        <cfvo type="percentile" val="30"/>
        <cfvo type="max"/>
        <color rgb="FFFF0000"/>
        <color rgb="FF008000"/>
        <color rgb="FF0000FF"/>
      </colorScale>
    </cfRule>
    <cfRule type="colorScale" priority="45">
      <colorScale>
        <cfvo type="min"/>
        <cfvo type="max"/>
        <color rgb="FFFF0000"/>
        <color rgb="FF0000FF"/>
      </colorScale>
    </cfRule>
    <cfRule type="colorScale" priority="46">
      <colorScale>
        <cfvo type="min"/>
        <cfvo type="percentile" val="50"/>
        <cfvo type="max"/>
        <color rgb="FFFF0000"/>
        <color rgb="FF008000"/>
        <color rgb="FF0000FF"/>
      </colorScale>
    </cfRule>
    <cfRule type="colorScale" priority="47">
      <colorScale>
        <cfvo type="min"/>
        <cfvo type="percentile" val="25"/>
        <cfvo type="max"/>
        <color rgb="FFFF0000"/>
        <color rgb="FFFFEB84"/>
        <color rgb="FF63BE7B"/>
      </colorScale>
    </cfRule>
    <cfRule type="colorScale" priority="48">
      <colorScale>
        <cfvo type="min"/>
        <cfvo type="percentile" val="25"/>
        <cfvo type="max"/>
        <color rgb="FFFF7128"/>
        <color rgb="FFFFEB84"/>
        <color rgb="FF008000"/>
      </colorScale>
    </cfRule>
    <cfRule type="colorScale" priority="49">
      <colorScale>
        <cfvo type="min"/>
        <cfvo type="percentile" val="25"/>
        <cfvo type="max"/>
        <color rgb="FFFF7128"/>
        <color rgb="FFFFEB84"/>
        <color rgb="FF008000"/>
      </colorScale>
    </cfRule>
    <cfRule type="colorScale" priority="50">
      <colorScale>
        <cfvo type="min"/>
        <cfvo type="percentile" val="30"/>
        <cfvo type="max"/>
        <color theme="9" tint="0.39997558519241921"/>
        <color rgb="FFFFEB84"/>
        <color rgb="FF63BE7B"/>
      </colorScale>
    </cfRule>
    <cfRule type="colorScale" priority="51">
      <colorScale>
        <cfvo type="min"/>
        <cfvo type="percentile" val="50"/>
        <cfvo type="max"/>
        <color theme="9" tint="0.59999389629810485"/>
        <color rgb="FFFFEB84"/>
        <color rgb="FF63BE7B"/>
      </colorScale>
    </cfRule>
    <cfRule type="colorScale" priority="52">
      <colorScale>
        <cfvo type="min"/>
        <cfvo type="percentile" val="30"/>
        <cfvo type="max"/>
        <color rgb="FFFF7128"/>
        <color rgb="FFFFEB84"/>
        <color rgb="FF63BE7B"/>
      </colorScale>
    </cfRule>
    <cfRule type="colorScale" priority="53">
      <colorScale>
        <cfvo type="min"/>
        <cfvo type="percentile" val="40"/>
        <cfvo type="max"/>
        <color rgb="FFFF7128"/>
        <color rgb="FFFFEB84"/>
        <color rgb="FF63BE7B"/>
      </colorScale>
    </cfRule>
    <cfRule type="colorScale" priority="54">
      <colorScale>
        <cfvo type="min"/>
        <cfvo type="percentile" val="50"/>
        <cfvo type="max"/>
        <color rgb="FFFF7128"/>
        <color rgb="FFFFEB84"/>
        <color rgb="FF63BE7B"/>
      </colorScale>
    </cfRule>
    <cfRule type="colorScale" priority="55">
      <colorScale>
        <cfvo type="min"/>
        <cfvo type="max"/>
        <color rgb="FFFFEF9C"/>
        <color rgb="FF63BE7B"/>
      </colorScale>
    </cfRule>
    <cfRule type="colorScale" priority="56">
      <colorScale>
        <cfvo type="min"/>
        <cfvo type="percentile" val="50"/>
        <cfvo type="max"/>
        <color rgb="FFF8696B"/>
        <color rgb="FFFCFCFF"/>
        <color rgb="FF63BE7B"/>
      </colorScale>
    </cfRule>
  </conditionalFormatting>
  <conditionalFormatting sqref="O11:Q11">
    <cfRule type="colorScale" priority="34">
      <colorScale>
        <cfvo type="min"/>
        <cfvo type="percentile" val="50"/>
        <cfvo type="max"/>
        <color rgb="FFFF0000"/>
        <color rgb="FF3366FF"/>
        <color rgb="FF63BE7B"/>
      </colorScale>
    </cfRule>
    <cfRule type="colorScale" priority="35">
      <colorScale>
        <cfvo type="min"/>
        <cfvo type="percentile" val="50"/>
        <cfvo type="max"/>
        <color rgb="FF63BE7B"/>
        <color rgb="FFFFEB84"/>
        <color rgb="FFF8696B"/>
      </colorScale>
    </cfRule>
  </conditionalFormatting>
  <conditionalFormatting sqref="D11:Q11">
    <cfRule type="colorScale" priority="5">
      <colorScale>
        <cfvo type="min"/>
        <cfvo type="percentile" val="50"/>
        <cfvo type="max"/>
        <color theme="0" tint="-0.249977111117893"/>
        <color rgb="FF0000FF"/>
        <color rgb="FF1B9E7C"/>
      </colorScale>
    </cfRule>
    <cfRule type="colorScale" priority="10">
      <colorScale>
        <cfvo type="percent" val="0"/>
        <cfvo type="percentile" val="50"/>
        <cfvo type="max"/>
        <color theme="0" tint="-0.249977111117893"/>
        <color rgb="FF3366FF"/>
        <color rgb="FF1B9E7C"/>
      </colorScale>
    </cfRule>
    <cfRule type="colorScale" priority="11">
      <colorScale>
        <cfvo type="percent" val="0"/>
        <cfvo type="percentile" val="50"/>
        <cfvo type="max"/>
        <color theme="0" tint="-0.499984740745262"/>
        <color rgb="FF3366FF"/>
        <color rgb="FF1B9E7C"/>
      </colorScale>
    </cfRule>
    <cfRule type="colorScale" priority="12">
      <colorScale>
        <cfvo type="min"/>
        <cfvo type="percentile" val="50"/>
        <cfvo type="max"/>
        <color theme="0" tint="-0.499984740745262"/>
        <color rgb="FF1B9E7C"/>
        <color rgb="FFFF0000"/>
      </colorScale>
    </cfRule>
    <cfRule type="colorScale" priority="13">
      <colorScale>
        <cfvo type="min"/>
        <cfvo type="max"/>
        <color theme="0" tint="-0.499984740745262"/>
        <color rgb="FF1B9E7C"/>
      </colorScale>
    </cfRule>
    <cfRule type="colorScale" priority="14">
      <colorScale>
        <cfvo type="min"/>
        <cfvo type="percentile" val="35"/>
        <cfvo type="max"/>
        <color rgb="FFFF6600"/>
        <color rgb="FF1B9E7C"/>
        <color rgb="FF0000FF"/>
      </colorScale>
    </cfRule>
    <cfRule type="colorScale" priority="15">
      <colorScale>
        <cfvo type="min"/>
        <cfvo type="percentile" val="40"/>
        <cfvo type="max"/>
        <color rgb="FFFF0000"/>
        <color rgb="FF1B9E7C"/>
        <color rgb="FF0000FF"/>
      </colorScale>
    </cfRule>
    <cfRule type="colorScale" priority="16">
      <colorScale>
        <cfvo type="min"/>
        <cfvo type="percentile" val="65"/>
        <cfvo type="max"/>
        <color rgb="FFFF0000"/>
        <color rgb="FF1B9E7C"/>
        <color rgb="FF0000FF"/>
      </colorScale>
    </cfRule>
    <cfRule type="colorScale" priority="17">
      <colorScale>
        <cfvo type="min"/>
        <cfvo type="percentile" val="40"/>
        <cfvo type="max"/>
        <color rgb="FFFF0000"/>
        <color rgb="FF1B9E7C"/>
        <color rgb="FF000090"/>
      </colorScale>
    </cfRule>
    <cfRule type="colorScale" priority="18">
      <colorScale>
        <cfvo type="min"/>
        <cfvo type="num" val="50"/>
        <cfvo type="max"/>
        <color rgb="FFFF0000"/>
        <color rgb="FF1B9E7C"/>
        <color rgb="FF000090"/>
      </colorScale>
    </cfRule>
    <cfRule type="colorScale" priority="19">
      <colorScale>
        <cfvo type="percent" val="0"/>
        <cfvo type="percentile" val="50"/>
        <cfvo type="percent" val="100"/>
        <color rgb="FFFF0000"/>
        <color rgb="FF1B9E7C"/>
        <color rgb="FF000090"/>
      </colorScale>
    </cfRule>
    <cfRule type="colorScale" priority="23">
      <colorScale>
        <cfvo type="min"/>
        <cfvo type="percentile" val="50"/>
        <cfvo type="max"/>
        <color rgb="FFFF0000"/>
        <color rgb="FF1B9E7C"/>
        <color rgb="FF000090"/>
      </colorScale>
    </cfRule>
    <cfRule type="colorScale" priority="24">
      <colorScale>
        <cfvo type="min"/>
        <cfvo type="max"/>
        <color rgb="FFFF0000"/>
        <color rgb="FF1B9E7C"/>
      </colorScale>
    </cfRule>
    <cfRule type="colorScale" priority="27">
      <colorScale>
        <cfvo type="min"/>
        <cfvo type="percentile" val="50"/>
        <cfvo type="max"/>
        <color rgb="FFFF0000"/>
        <color rgb="FF0000FF"/>
        <color rgb="FF63BE7B"/>
      </colorScale>
    </cfRule>
    <cfRule type="colorScale" priority="29">
      <colorScale>
        <cfvo type="min"/>
        <cfvo type="percentile" val="50"/>
        <cfvo type="max"/>
        <color rgb="FFFF7128"/>
        <color rgb="FF1B9E7C"/>
        <color rgb="FF0000FF"/>
      </colorScale>
    </cfRule>
    <cfRule type="colorScale" priority="32">
      <colorScale>
        <cfvo type="min"/>
        <cfvo type="percentile" val="50"/>
        <cfvo type="max"/>
        <color rgb="FFFF7128"/>
        <color rgb="FFFFEB84"/>
        <color rgb="FF63BE7B"/>
      </colorScale>
    </cfRule>
    <cfRule type="colorScale" priority="33">
      <colorScale>
        <cfvo type="min"/>
        <cfvo type="percentile" val="50"/>
        <cfvo type="max"/>
        <color rgb="FFF8696B"/>
        <color rgb="FFFFEB84"/>
        <color rgb="FF63BE7B"/>
      </colorScale>
    </cfRule>
  </conditionalFormatting>
  <conditionalFormatting sqref="F13:Q13">
    <cfRule type="colorScale" priority="22">
      <colorScale>
        <cfvo type="min"/>
        <cfvo type="percentile" val="50"/>
        <cfvo type="max"/>
        <color rgb="FFFF0000"/>
        <color rgb="FF1B9E7C"/>
        <color rgb="FF000090"/>
      </colorScale>
    </cfRule>
    <cfRule type="colorScale" priority="25">
      <colorScale>
        <cfvo type="min"/>
        <cfvo type="max"/>
        <color rgb="FFFF0000"/>
        <color rgb="FF1B9E7C"/>
      </colorScale>
    </cfRule>
    <cfRule type="colorScale" priority="26">
      <colorScale>
        <cfvo type="min"/>
        <cfvo type="percentile" val="50"/>
        <cfvo type="max"/>
        <color rgb="FFFF0000"/>
        <color rgb="FFFFEB84"/>
        <color rgb="FF63BE7B"/>
      </colorScale>
    </cfRule>
    <cfRule type="colorScale" priority="30">
      <colorScale>
        <cfvo type="min"/>
        <cfvo type="percentile" val="50"/>
        <cfvo type="max"/>
        <color rgb="FFFF7128"/>
        <color rgb="FF1B9E7C"/>
        <color rgb="FF0000FF"/>
      </colorScale>
    </cfRule>
    <cfRule type="colorScale" priority="31">
      <colorScale>
        <cfvo type="min"/>
        <cfvo type="percentile" val="50"/>
        <cfvo type="max"/>
        <color rgb="FFFF7128"/>
        <color rgb="FFFFEB84"/>
        <color rgb="FF63BE7B"/>
      </colorScale>
    </cfRule>
  </conditionalFormatting>
  <conditionalFormatting sqref="D15:Q15">
    <cfRule type="colorScale" priority="4">
      <colorScale>
        <cfvo type="min"/>
        <cfvo type="percentile" val="50"/>
        <cfvo type="max"/>
        <color theme="0" tint="-0.249977111117893"/>
        <color rgb="FF0000FF"/>
        <color rgb="FF1B9E7C"/>
      </colorScale>
    </cfRule>
    <cfRule type="colorScale" priority="8">
      <colorScale>
        <cfvo type="percent" val="0"/>
        <cfvo type="percentile" val="50"/>
        <cfvo type="max"/>
        <color theme="0" tint="-0.249977111117893"/>
        <color rgb="FF3366FF"/>
        <color rgb="FF1B9E7C"/>
      </colorScale>
    </cfRule>
    <cfRule type="colorScale" priority="21">
      <colorScale>
        <cfvo type="min"/>
        <cfvo type="percentile" val="50"/>
        <cfvo type="max"/>
        <color rgb="FFFF0000"/>
        <color rgb="FF1B9E7C"/>
        <color rgb="FF000090"/>
      </colorScale>
    </cfRule>
    <cfRule type="colorScale" priority="28">
      <colorScale>
        <cfvo type="min"/>
        <cfvo type="percentile" val="50"/>
        <cfvo type="max"/>
        <color rgb="FFFF7128"/>
        <color rgb="FF1B9E7C"/>
        <color rgb="FF0000FF"/>
      </colorScale>
    </cfRule>
  </conditionalFormatting>
  <conditionalFormatting sqref="D13:Q13">
    <cfRule type="colorScale" priority="6">
      <colorScale>
        <cfvo type="min"/>
        <cfvo type="percentile" val="50"/>
        <cfvo type="max"/>
        <color theme="0"/>
        <color rgb="FF0000FF"/>
        <color rgb="FF1B9E7C"/>
      </colorScale>
    </cfRule>
    <cfRule type="colorScale" priority="7">
      <colorScale>
        <cfvo type="min"/>
        <cfvo type="percentile" val="50"/>
        <cfvo type="max"/>
        <color theme="0"/>
        <color rgb="FF3366FF"/>
        <color rgb="FF63BE7B"/>
      </colorScale>
    </cfRule>
    <cfRule type="colorScale" priority="9">
      <colorScale>
        <cfvo type="percent" val="0"/>
        <cfvo type="percentile" val="50"/>
        <cfvo type="max"/>
        <color theme="0" tint="-0.249977111117893"/>
        <color rgb="FF3366FF"/>
        <color rgb="FF1B9E7C"/>
      </colorScale>
    </cfRule>
    <cfRule type="colorScale" priority="20">
      <colorScale>
        <cfvo type="min"/>
        <cfvo type="percentile" val="50"/>
        <cfvo type="max"/>
        <color rgb="FFFF0000"/>
        <color rgb="FF1B9E7C"/>
        <color rgb="FF000090"/>
      </colorScale>
    </cfRule>
  </conditionalFormatting>
  <conditionalFormatting sqref="D11:Q11 AE11">
    <cfRule type="colorScale" priority="3">
      <colorScale>
        <cfvo type="min"/>
        <cfvo type="percentile" val="50"/>
        <cfvo type="max"/>
        <color theme="0" tint="-0.249977111117893"/>
        <color rgb="FF0000FF"/>
        <color rgb="FF1B9E7C"/>
      </colorScale>
    </cfRule>
  </conditionalFormatting>
  <conditionalFormatting sqref="D15:Q15 AE11">
    <cfRule type="colorScale" priority="2">
      <colorScale>
        <cfvo type="min"/>
        <cfvo type="percentile" val="50"/>
        <cfvo type="max"/>
        <color theme="0" tint="-0.249977111117893"/>
        <color rgb="FF0000FF"/>
        <color rgb="FF1B9E7C"/>
      </colorScale>
    </cfRule>
  </conditionalFormatting>
  <conditionalFormatting sqref="D13:Q13 AE11">
    <cfRule type="colorScale" priority="1">
      <colorScale>
        <cfvo type="min"/>
        <cfvo type="percentile" val="50"/>
        <cfvo type="max"/>
        <color theme="0"/>
        <color rgb="FF0000FF"/>
        <color rgb="FF1B9E7C"/>
      </colorScale>
    </cfRule>
  </conditionalFormatting>
  <pageMargins left="0.75" right="0.75" top="1" bottom="1" header="0.5" footer="0.5"/>
  <pageSetup paperSize="9" orientation="portrait" horizontalDpi="4294967292" verticalDpi="4294967292"/>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'nach Durchschnitt 2019'!D17:D17</xm:f>
              <xm:sqref>D17</xm:sqref>
            </x14:sparkline>
            <x14:sparkline>
              <xm:f>'nach Durchschnitt 2019'!E17:E17</xm:f>
              <xm:sqref>E17</xm:sqref>
            </x14:sparkline>
            <x14:sparkline>
              <xm:f>'nach Durchschnitt 2019'!F17:F17</xm:f>
              <xm:sqref>F17</xm:sqref>
            </x14:sparkline>
            <x14:sparkline>
              <xm:f>'nach Durchschnitt 2019'!G17:G17</xm:f>
              <xm:sqref>G17</xm:sqref>
            </x14:sparkline>
            <x14:sparkline>
              <xm:f>'nach Durchschnitt 2019'!H17:H17</xm:f>
              <xm:sqref>H17</xm:sqref>
            </x14:sparkline>
            <x14:sparkline>
              <xm:f>'nach Durchschnitt 2019'!I17:I17</xm:f>
              <xm:sqref>I17</xm:sqref>
            </x14:sparkline>
            <x14:sparkline>
              <xm:f>'nach Durchschnitt 2019'!J17:J17</xm:f>
              <xm:sqref>J17</xm:sqref>
            </x14:sparkline>
            <x14:sparkline>
              <xm:f>'nach Durchschnitt 2019'!K17:K17</xm:f>
              <xm:sqref>K17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'nach Durchschnitt 2019'!C17:C17</xm:f>
              <xm:sqref>C17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'nach Durchschnitt 2019'!N17:N17</xm:f>
              <xm:sqref>N17</xm:sqref>
            </x14:sparkline>
          </x14:sparklines>
        </x14:sparklineGroup>
      </x14:sparklineGroup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AO89"/>
  <sheetViews>
    <sheetView workbookViewId="0">
      <selection activeCell="B21" sqref="B21:D21"/>
    </sheetView>
  </sheetViews>
  <sheetFormatPr baseColWidth="10" defaultRowHeight="15" x14ac:dyDescent="0"/>
  <cols>
    <col min="1" max="1" width="1.33203125" customWidth="1"/>
    <col min="2" max="4" width="16.33203125" customWidth="1"/>
    <col min="5" max="8" width="11.83203125" customWidth="1"/>
    <col min="9" max="9" width="12.33203125" customWidth="1"/>
    <col min="10" max="10" width="14.83203125" customWidth="1"/>
    <col min="11" max="11" width="2.33203125" customWidth="1"/>
    <col min="12" max="17" width="11.33203125" customWidth="1"/>
    <col min="18" max="18" width="1.1640625" customWidth="1"/>
    <col min="39" max="39" width="0" hidden="1" customWidth="1"/>
    <col min="40" max="40" width="10.83203125" style="468" hidden="1" customWidth="1"/>
    <col min="41" max="41" width="10.83203125" hidden="1" customWidth="1"/>
  </cols>
  <sheetData>
    <row r="1" spans="1:40" ht="6" customHeight="1" thickBot="1">
      <c r="A1" s="331"/>
      <c r="B1" s="250"/>
      <c r="C1" s="250"/>
      <c r="D1" s="250"/>
      <c r="E1" s="250"/>
      <c r="F1" s="250"/>
      <c r="G1" s="250"/>
      <c r="H1" s="250"/>
      <c r="I1" s="250"/>
      <c r="J1" s="250"/>
      <c r="K1" s="250"/>
      <c r="L1" s="250"/>
      <c r="M1" s="250"/>
      <c r="N1" s="250"/>
      <c r="O1" s="250"/>
      <c r="P1" s="250"/>
      <c r="Q1" s="250"/>
      <c r="R1" s="250"/>
      <c r="S1" s="247"/>
      <c r="T1" s="247"/>
      <c r="U1" s="247"/>
      <c r="V1" s="247"/>
      <c r="W1" s="247"/>
      <c r="X1" s="247"/>
      <c r="Y1" s="247"/>
      <c r="Z1" s="247"/>
      <c r="AA1" s="237"/>
      <c r="AB1" s="237"/>
      <c r="AC1" s="237"/>
      <c r="AD1" s="237"/>
      <c r="AE1" s="237"/>
      <c r="AF1" s="237"/>
      <c r="AG1" s="237"/>
      <c r="AH1" s="237"/>
      <c r="AI1" s="237"/>
      <c r="AJ1" s="237"/>
      <c r="AK1" s="237"/>
      <c r="AL1" s="237"/>
      <c r="AM1" s="237"/>
    </row>
    <row r="2" spans="1:40" ht="16" thickTop="1">
      <c r="A2" s="331"/>
      <c r="B2" s="350" t="s">
        <v>177</v>
      </c>
      <c r="C2" s="351"/>
      <c r="D2" s="351"/>
      <c r="E2" s="351"/>
      <c r="F2" s="351"/>
      <c r="G2" s="351"/>
      <c r="H2" s="351"/>
      <c r="I2" s="351"/>
      <c r="J2" s="351"/>
      <c r="K2" s="351"/>
      <c r="L2" s="352">
        <v>44470</v>
      </c>
      <c r="M2" s="353"/>
      <c r="N2" s="352">
        <v>44501</v>
      </c>
      <c r="O2" s="353"/>
      <c r="P2" s="352">
        <v>44531</v>
      </c>
      <c r="Q2" s="353"/>
      <c r="R2" s="219"/>
      <c r="S2" s="247"/>
      <c r="T2" s="247"/>
      <c r="U2" s="247"/>
      <c r="V2" s="247"/>
      <c r="W2" s="247"/>
      <c r="X2" s="247"/>
      <c r="Y2" s="247"/>
      <c r="Z2" s="247"/>
      <c r="AA2" s="237"/>
      <c r="AB2" s="237"/>
      <c r="AC2" s="237"/>
      <c r="AD2" s="237"/>
      <c r="AE2" s="237"/>
      <c r="AF2" s="237"/>
      <c r="AG2" s="237"/>
      <c r="AH2" s="237"/>
      <c r="AI2" s="237"/>
      <c r="AJ2" s="237"/>
      <c r="AK2" s="237"/>
      <c r="AL2" s="237"/>
      <c r="AM2" s="237"/>
    </row>
    <row r="3" spans="1:40">
      <c r="A3" s="331"/>
      <c r="B3" s="331"/>
      <c r="C3" s="249"/>
      <c r="D3" s="249"/>
      <c r="E3" s="249"/>
      <c r="F3" s="249"/>
      <c r="G3" s="249"/>
      <c r="H3" s="249"/>
      <c r="I3" s="249"/>
      <c r="J3" s="249"/>
      <c r="K3" s="249"/>
      <c r="L3" s="354"/>
      <c r="M3" s="355"/>
      <c r="N3" s="354"/>
      <c r="O3" s="355"/>
      <c r="P3" s="354"/>
      <c r="Q3" s="355"/>
      <c r="R3" s="220"/>
      <c r="S3" s="247"/>
      <c r="T3" s="247"/>
      <c r="U3" s="247"/>
      <c r="V3" s="247"/>
      <c r="W3" s="247"/>
      <c r="X3" s="247"/>
      <c r="Y3" s="247"/>
      <c r="Z3" s="247"/>
      <c r="AA3" s="237"/>
      <c r="AB3" s="237"/>
      <c r="AC3" s="237"/>
      <c r="AD3" s="237"/>
      <c r="AE3" s="237"/>
      <c r="AF3" s="237"/>
      <c r="AG3" s="237"/>
      <c r="AH3" s="237"/>
      <c r="AI3" s="237"/>
      <c r="AJ3" s="237"/>
      <c r="AK3" s="237"/>
      <c r="AL3" s="237"/>
      <c r="AM3" s="237"/>
    </row>
    <row r="4" spans="1:40" ht="6" customHeight="1">
      <c r="A4" s="331"/>
      <c r="B4" s="331"/>
      <c r="C4" s="249"/>
      <c r="D4" s="249"/>
      <c r="E4" s="249"/>
      <c r="F4" s="249"/>
      <c r="G4" s="249"/>
      <c r="H4" s="249"/>
      <c r="I4" s="249"/>
      <c r="J4" s="249"/>
      <c r="K4" s="249"/>
      <c r="L4" s="331"/>
      <c r="M4" s="310"/>
      <c r="N4" s="331"/>
      <c r="O4" s="310"/>
      <c r="P4" s="331"/>
      <c r="Q4" s="310"/>
      <c r="R4" s="320"/>
      <c r="S4" s="247"/>
      <c r="T4" s="247"/>
      <c r="U4" s="247"/>
      <c r="V4" s="247"/>
      <c r="W4" s="247"/>
      <c r="X4" s="247"/>
      <c r="Y4" s="247"/>
      <c r="Z4" s="247"/>
      <c r="AA4" s="237"/>
      <c r="AB4" s="237"/>
      <c r="AC4" s="237"/>
      <c r="AD4" s="237"/>
      <c r="AE4" s="237"/>
      <c r="AF4" s="237"/>
      <c r="AG4" s="237"/>
      <c r="AH4" s="237"/>
      <c r="AI4" s="237"/>
      <c r="AJ4" s="237"/>
      <c r="AK4" s="237"/>
      <c r="AL4" s="237"/>
      <c r="AM4" s="237"/>
    </row>
    <row r="5" spans="1:40" ht="22" customHeight="1">
      <c r="A5" s="331"/>
      <c r="B5" s="356" t="s">
        <v>179</v>
      </c>
      <c r="C5" s="334"/>
      <c r="D5" s="334"/>
      <c r="E5" s="334"/>
      <c r="F5" s="334"/>
      <c r="G5" s="334"/>
      <c r="H5" s="334"/>
      <c r="I5" s="334"/>
      <c r="J5" s="334"/>
      <c r="K5" s="334"/>
      <c r="L5" s="135" t="s">
        <v>48</v>
      </c>
      <c r="M5" s="136" t="s">
        <v>3</v>
      </c>
      <c r="N5" s="135" t="s">
        <v>48</v>
      </c>
      <c r="O5" s="136" t="s">
        <v>3</v>
      </c>
      <c r="P5" s="135" t="s">
        <v>48</v>
      </c>
      <c r="Q5" s="136" t="s">
        <v>3</v>
      </c>
      <c r="R5" s="320"/>
      <c r="S5" s="247"/>
      <c r="T5" s="247"/>
      <c r="U5" s="247"/>
      <c r="V5" s="247"/>
      <c r="W5" s="247"/>
      <c r="X5" s="247"/>
      <c r="Y5" s="247"/>
      <c r="Z5" s="247"/>
      <c r="AA5" s="237"/>
      <c r="AB5" s="237"/>
      <c r="AC5" s="237"/>
      <c r="AD5" s="237"/>
      <c r="AE5" s="237"/>
      <c r="AF5" s="237"/>
      <c r="AG5" s="237"/>
      <c r="AH5" s="237"/>
      <c r="AI5" s="237"/>
      <c r="AJ5" s="237"/>
      <c r="AK5" s="237"/>
      <c r="AL5" s="237"/>
      <c r="AM5" s="237"/>
    </row>
    <row r="6" spans="1:40" ht="6" customHeight="1" thickBot="1">
      <c r="A6" s="331"/>
      <c r="B6" s="331"/>
      <c r="C6" s="249"/>
      <c r="D6" s="249"/>
      <c r="E6" s="249"/>
      <c r="F6" s="249"/>
      <c r="G6" s="249"/>
      <c r="H6" s="249"/>
      <c r="I6" s="249"/>
      <c r="J6" s="249"/>
      <c r="K6" s="249"/>
      <c r="L6" s="331"/>
      <c r="M6" s="310"/>
      <c r="N6" s="331"/>
      <c r="O6" s="310"/>
      <c r="P6" s="331"/>
      <c r="Q6" s="310"/>
      <c r="R6" s="320"/>
      <c r="S6" s="247"/>
      <c r="T6" s="247"/>
      <c r="U6" s="247"/>
      <c r="V6" s="247"/>
      <c r="W6" s="247"/>
      <c r="X6" s="247"/>
      <c r="Y6" s="247"/>
      <c r="Z6" s="247"/>
      <c r="AA6" s="237"/>
      <c r="AB6" s="237"/>
      <c r="AC6" s="237"/>
      <c r="AD6" s="237"/>
      <c r="AE6" s="237"/>
      <c r="AF6" s="237"/>
      <c r="AG6" s="237"/>
      <c r="AH6" s="237"/>
      <c r="AI6" s="237"/>
      <c r="AJ6" s="237"/>
      <c r="AK6" s="237"/>
      <c r="AL6" s="237"/>
      <c r="AM6" s="237"/>
    </row>
    <row r="7" spans="1:40" ht="24" thickBot="1">
      <c r="A7" s="331"/>
      <c r="B7" s="358" t="s">
        <v>56</v>
      </c>
      <c r="C7" s="359"/>
      <c r="D7" s="359"/>
      <c r="E7" s="357" t="s">
        <v>55</v>
      </c>
      <c r="F7" s="357"/>
      <c r="G7" s="357"/>
      <c r="H7" s="357"/>
      <c r="I7" s="357"/>
      <c r="J7" s="357" t="s">
        <v>116</v>
      </c>
      <c r="K7" s="311"/>
      <c r="L7" s="130" t="e">
        <f>Ergebnisse!O11</f>
        <v>#DIV/0!</v>
      </c>
      <c r="M7" s="137" t="e">
        <f>1-L7</f>
        <v>#DIV/0!</v>
      </c>
      <c r="N7" s="130" t="e">
        <f>Ergebnisse!P11</f>
        <v>#DIV/0!</v>
      </c>
      <c r="O7" s="137" t="e">
        <f>1-N7</f>
        <v>#DIV/0!</v>
      </c>
      <c r="P7" s="130" t="e">
        <f>Ergebnisse!Q11</f>
        <v>#DIV/0!</v>
      </c>
      <c r="Q7" s="137" t="e">
        <f>1-P7</f>
        <v>#DIV/0!</v>
      </c>
      <c r="R7" s="320"/>
      <c r="S7" s="247"/>
      <c r="T7" s="247"/>
      <c r="U7" s="247"/>
      <c r="V7" s="247"/>
      <c r="W7" s="247"/>
      <c r="X7" s="247"/>
      <c r="Y7" s="247"/>
      <c r="Z7" s="247"/>
      <c r="AA7" s="237"/>
      <c r="AB7" s="237"/>
      <c r="AC7" s="237"/>
      <c r="AD7" s="237"/>
      <c r="AE7" s="237"/>
      <c r="AF7" s="237"/>
      <c r="AG7" s="237"/>
      <c r="AH7" s="237"/>
      <c r="AI7" s="237"/>
      <c r="AJ7" s="237"/>
      <c r="AK7" s="237"/>
      <c r="AL7" s="237"/>
      <c r="AM7" s="237"/>
      <c r="AN7" s="467">
        <v>0</v>
      </c>
    </row>
    <row r="8" spans="1:40" ht="6" customHeight="1">
      <c r="A8" s="331"/>
      <c r="B8" s="331"/>
      <c r="C8" s="249"/>
      <c r="D8" s="249"/>
      <c r="E8" s="249"/>
      <c r="F8" s="249"/>
      <c r="G8" s="249"/>
      <c r="H8" s="249"/>
      <c r="I8" s="249"/>
      <c r="J8" s="249"/>
      <c r="K8" s="249"/>
      <c r="L8" s="331"/>
      <c r="M8" s="310"/>
      <c r="N8" s="331"/>
      <c r="O8" s="310"/>
      <c r="P8" s="331"/>
      <c r="Q8" s="310"/>
      <c r="R8" s="320"/>
      <c r="S8" s="247"/>
      <c r="T8" s="247"/>
      <c r="U8" s="247"/>
      <c r="V8" s="247"/>
      <c r="W8" s="247"/>
      <c r="X8" s="247"/>
      <c r="Y8" s="247"/>
      <c r="Z8" s="247"/>
      <c r="AA8" s="237"/>
      <c r="AB8" s="237"/>
      <c r="AC8" s="237"/>
      <c r="AD8" s="237"/>
      <c r="AE8" s="237"/>
      <c r="AF8" s="237"/>
      <c r="AG8" s="237"/>
      <c r="AH8" s="237"/>
      <c r="AI8" s="237"/>
      <c r="AJ8" s="237"/>
      <c r="AK8" s="237"/>
      <c r="AL8" s="237"/>
      <c r="AM8" s="237"/>
    </row>
    <row r="9" spans="1:40" ht="18">
      <c r="A9" s="331"/>
      <c r="B9" s="346" t="s">
        <v>80</v>
      </c>
      <c r="C9" s="347"/>
      <c r="D9" s="347"/>
      <c r="E9" s="249" t="s">
        <v>148</v>
      </c>
      <c r="F9" s="249"/>
      <c r="G9" s="249"/>
      <c r="H9" s="249"/>
      <c r="I9" s="249"/>
      <c r="J9" s="131">
        <v>10000</v>
      </c>
      <c r="K9" s="249"/>
      <c r="L9" s="470" t="e">
        <f t="shared" ref="L9:Q9" si="0">$J9*L$7</f>
        <v>#DIV/0!</v>
      </c>
      <c r="M9" s="139" t="e">
        <f t="shared" si="0"/>
        <v>#DIV/0!</v>
      </c>
      <c r="N9" s="470" t="e">
        <f t="shared" si="0"/>
        <v>#DIV/0!</v>
      </c>
      <c r="O9" s="139" t="e">
        <f t="shared" si="0"/>
        <v>#DIV/0!</v>
      </c>
      <c r="P9" s="470" t="e">
        <f t="shared" si="0"/>
        <v>#DIV/0!</v>
      </c>
      <c r="Q9" s="139" t="e">
        <f t="shared" si="0"/>
        <v>#DIV/0!</v>
      </c>
      <c r="R9" s="320"/>
      <c r="S9" s="247"/>
      <c r="T9" s="247"/>
      <c r="U9" s="247"/>
      <c r="V9" s="247"/>
      <c r="W9" s="247"/>
      <c r="X9" s="247"/>
      <c r="Y9" s="247"/>
      <c r="Z9" s="247"/>
      <c r="AA9" s="237"/>
      <c r="AB9" s="237"/>
      <c r="AC9" s="237"/>
      <c r="AD9" s="237"/>
      <c r="AE9" s="237"/>
      <c r="AF9" s="237"/>
      <c r="AG9" s="237"/>
      <c r="AH9" s="237"/>
      <c r="AI9" s="237"/>
      <c r="AJ9" s="237"/>
      <c r="AK9" s="237"/>
      <c r="AL9" s="237"/>
      <c r="AM9" s="237"/>
      <c r="AN9" s="469">
        <v>0</v>
      </c>
    </row>
    <row r="10" spans="1:40" ht="18">
      <c r="A10" s="331"/>
      <c r="B10" s="331" t="s">
        <v>103</v>
      </c>
      <c r="C10" s="249"/>
      <c r="D10" s="249"/>
      <c r="E10" s="249" t="s">
        <v>149</v>
      </c>
      <c r="F10" s="249"/>
      <c r="G10" s="249"/>
      <c r="H10" s="249"/>
      <c r="I10" s="249"/>
      <c r="J10" s="132" t="s">
        <v>107</v>
      </c>
      <c r="K10" s="249"/>
      <c r="L10" s="345"/>
      <c r="M10" s="310"/>
      <c r="N10" s="345"/>
      <c r="O10" s="310"/>
      <c r="P10" s="345"/>
      <c r="Q10" s="310"/>
      <c r="R10" s="320"/>
      <c r="S10" s="247"/>
      <c r="T10" s="247"/>
      <c r="U10" s="247"/>
      <c r="V10" s="247"/>
      <c r="W10" s="247"/>
      <c r="X10" s="247"/>
      <c r="Y10" s="247"/>
      <c r="Z10" s="247"/>
      <c r="AA10" s="237"/>
      <c r="AB10" s="237"/>
      <c r="AC10" s="237"/>
      <c r="AD10" s="237"/>
      <c r="AE10" s="237"/>
      <c r="AF10" s="237"/>
      <c r="AG10" s="237"/>
      <c r="AH10" s="237"/>
      <c r="AI10" s="237"/>
      <c r="AJ10" s="237"/>
      <c r="AK10" s="237"/>
      <c r="AL10" s="237"/>
      <c r="AM10" s="237"/>
    </row>
    <row r="11" spans="1:40" ht="18">
      <c r="A11" s="331"/>
      <c r="B11" s="331" t="s">
        <v>147</v>
      </c>
      <c r="C11" s="249"/>
      <c r="D11" s="249"/>
      <c r="E11" s="249" t="s">
        <v>150</v>
      </c>
      <c r="F11" s="249"/>
      <c r="G11" s="249"/>
      <c r="H11" s="249"/>
      <c r="I11" s="249"/>
      <c r="J11" s="132" t="s">
        <v>107</v>
      </c>
      <c r="K11" s="249"/>
      <c r="L11" s="331"/>
      <c r="M11" s="310"/>
      <c r="N11" s="331"/>
      <c r="O11" s="310"/>
      <c r="P11" s="331"/>
      <c r="Q11" s="310"/>
      <c r="R11" s="320"/>
      <c r="S11" s="247"/>
      <c r="T11" s="247"/>
      <c r="U11" s="247"/>
      <c r="V11" s="247"/>
      <c r="W11" s="247"/>
      <c r="X11" s="247"/>
      <c r="Y11" s="247"/>
      <c r="Z11" s="247"/>
      <c r="AA11" s="237"/>
      <c r="AB11" s="237"/>
      <c r="AC11" s="237"/>
      <c r="AD11" s="237"/>
      <c r="AE11" s="237"/>
      <c r="AF11" s="237"/>
      <c r="AG11" s="237"/>
      <c r="AH11" s="237"/>
      <c r="AI11" s="237"/>
      <c r="AJ11" s="237"/>
      <c r="AK11" s="237"/>
      <c r="AL11" s="237"/>
      <c r="AM11" s="237"/>
    </row>
    <row r="12" spans="1:40" ht="18">
      <c r="A12" s="331"/>
      <c r="B12" s="331" t="s">
        <v>104</v>
      </c>
      <c r="C12" s="249"/>
      <c r="D12" s="249"/>
      <c r="E12" s="249" t="s">
        <v>151</v>
      </c>
      <c r="F12" s="249"/>
      <c r="G12" s="249"/>
      <c r="H12" s="249"/>
      <c r="I12" s="249"/>
      <c r="J12" s="132" t="s">
        <v>107</v>
      </c>
      <c r="K12" s="249"/>
      <c r="L12" s="331"/>
      <c r="M12" s="310"/>
      <c r="N12" s="331"/>
      <c r="O12" s="310"/>
      <c r="P12" s="331"/>
      <c r="Q12" s="310"/>
      <c r="R12" s="320"/>
      <c r="S12" s="247"/>
      <c r="T12" s="247"/>
      <c r="U12" s="247"/>
      <c r="V12" s="247"/>
      <c r="W12" s="247"/>
      <c r="X12" s="247"/>
      <c r="Y12" s="247"/>
      <c r="Z12" s="247"/>
      <c r="AA12" s="237"/>
      <c r="AB12" s="237"/>
      <c r="AC12" s="237"/>
      <c r="AD12" s="237"/>
      <c r="AE12" s="237"/>
      <c r="AF12" s="237"/>
      <c r="AG12" s="237"/>
      <c r="AH12" s="237"/>
      <c r="AI12" s="237"/>
      <c r="AJ12" s="237"/>
      <c r="AK12" s="237"/>
      <c r="AL12" s="237"/>
      <c r="AM12" s="237"/>
    </row>
    <row r="13" spans="1:40" ht="18">
      <c r="A13" s="331"/>
      <c r="B13" s="234" t="s">
        <v>152</v>
      </c>
      <c r="C13" s="233"/>
      <c r="D13" s="233"/>
      <c r="E13" s="235" t="s">
        <v>153</v>
      </c>
      <c r="F13" s="235"/>
      <c r="G13" s="235"/>
      <c r="H13" s="235"/>
      <c r="I13" s="235"/>
      <c r="J13" s="132" t="s">
        <v>107</v>
      </c>
      <c r="K13" s="249"/>
      <c r="L13" s="331"/>
      <c r="M13" s="310"/>
      <c r="N13" s="331"/>
      <c r="O13" s="310"/>
      <c r="P13" s="331"/>
      <c r="Q13" s="310"/>
      <c r="R13" s="320"/>
      <c r="S13" s="247"/>
      <c r="T13" s="247"/>
      <c r="U13" s="247"/>
      <c r="V13" s="247"/>
      <c r="W13" s="247"/>
      <c r="X13" s="247"/>
      <c r="Y13" s="247"/>
      <c r="Z13" s="247"/>
      <c r="AA13" s="237"/>
      <c r="AB13" s="237"/>
      <c r="AC13" s="237"/>
      <c r="AD13" s="237"/>
      <c r="AE13" s="237"/>
      <c r="AF13" s="237"/>
      <c r="AG13" s="237"/>
      <c r="AH13" s="237"/>
      <c r="AI13" s="237"/>
      <c r="AJ13" s="237"/>
      <c r="AK13" s="237"/>
      <c r="AL13" s="237"/>
      <c r="AM13" s="237"/>
    </row>
    <row r="14" spans="1:40" ht="18">
      <c r="A14" s="331"/>
      <c r="B14" s="234" t="s">
        <v>154</v>
      </c>
      <c r="C14" s="233"/>
      <c r="D14" s="233"/>
      <c r="E14" s="235" t="s">
        <v>176</v>
      </c>
      <c r="F14" s="235"/>
      <c r="G14" s="235"/>
      <c r="H14" s="235"/>
      <c r="I14" s="235"/>
      <c r="J14" s="132" t="s">
        <v>107</v>
      </c>
      <c r="K14" s="249"/>
      <c r="L14" s="331"/>
      <c r="M14" s="310"/>
      <c r="N14" s="331"/>
      <c r="O14" s="310"/>
      <c r="P14" s="331"/>
      <c r="Q14" s="310"/>
      <c r="R14" s="320"/>
      <c r="S14" s="247"/>
      <c r="T14" s="247"/>
      <c r="U14" s="247"/>
      <c r="V14" s="247"/>
      <c r="W14" s="247"/>
      <c r="X14" s="247"/>
      <c r="Y14" s="247"/>
      <c r="Z14" s="247"/>
      <c r="AA14" s="237"/>
      <c r="AB14" s="237"/>
      <c r="AC14" s="237"/>
      <c r="AD14" s="237"/>
      <c r="AE14" s="237"/>
      <c r="AF14" s="237"/>
      <c r="AG14" s="237"/>
      <c r="AH14" s="237"/>
      <c r="AI14" s="237"/>
      <c r="AJ14" s="237"/>
      <c r="AK14" s="237"/>
      <c r="AL14" s="237"/>
      <c r="AM14" s="237"/>
    </row>
    <row r="15" spans="1:40" ht="18">
      <c r="A15" s="331"/>
      <c r="B15" s="331" t="s">
        <v>105</v>
      </c>
      <c r="C15" s="249"/>
      <c r="D15" s="249"/>
      <c r="E15" s="348" t="s">
        <v>106</v>
      </c>
      <c r="F15" s="348"/>
      <c r="G15" s="348"/>
      <c r="H15" s="348"/>
      <c r="I15" s="348"/>
      <c r="J15" s="132" t="s">
        <v>107</v>
      </c>
      <c r="K15" s="249"/>
      <c r="L15" s="331"/>
      <c r="M15" s="310"/>
      <c r="N15" s="331"/>
      <c r="O15" s="310"/>
      <c r="P15" s="331"/>
      <c r="Q15" s="310"/>
      <c r="R15" s="320"/>
      <c r="S15" s="247"/>
      <c r="T15" s="247"/>
      <c r="U15" s="247"/>
      <c r="V15" s="247"/>
      <c r="W15" s="247"/>
      <c r="X15" s="247"/>
      <c r="Y15" s="247"/>
      <c r="Z15" s="247"/>
      <c r="AA15" s="237"/>
      <c r="AB15" s="237"/>
      <c r="AC15" s="237"/>
      <c r="AD15" s="237"/>
      <c r="AE15" s="237"/>
      <c r="AF15" s="237"/>
      <c r="AG15" s="237"/>
      <c r="AH15" s="237"/>
      <c r="AI15" s="237"/>
      <c r="AJ15" s="237"/>
      <c r="AK15" s="237"/>
      <c r="AL15" s="237"/>
      <c r="AM15" s="237"/>
    </row>
    <row r="16" spans="1:40" ht="6" customHeight="1" thickBot="1">
      <c r="A16" s="331"/>
      <c r="B16" s="362"/>
      <c r="C16" s="311"/>
      <c r="D16" s="311"/>
      <c r="E16" s="311"/>
      <c r="F16" s="311"/>
      <c r="G16" s="311"/>
      <c r="H16" s="311"/>
      <c r="I16" s="311"/>
      <c r="J16" s="311"/>
      <c r="K16" s="311"/>
      <c r="L16" s="362"/>
      <c r="M16" s="312"/>
      <c r="N16" s="362"/>
      <c r="O16" s="312"/>
      <c r="P16" s="331"/>
      <c r="Q16" s="310"/>
      <c r="R16" s="321"/>
      <c r="S16" s="247"/>
      <c r="T16" s="247"/>
      <c r="U16" s="247"/>
      <c r="V16" s="247"/>
      <c r="W16" s="247"/>
      <c r="X16" s="247"/>
      <c r="Y16" s="247"/>
      <c r="Z16" s="247"/>
      <c r="AA16" s="237"/>
      <c r="AB16" s="237"/>
      <c r="AC16" s="237"/>
      <c r="AD16" s="237"/>
      <c r="AE16" s="237"/>
      <c r="AF16" s="237"/>
      <c r="AG16" s="237"/>
      <c r="AH16" s="237"/>
      <c r="AI16" s="237"/>
      <c r="AJ16" s="237"/>
      <c r="AK16" s="237"/>
      <c r="AL16" s="237"/>
      <c r="AM16" s="237"/>
    </row>
    <row r="17" spans="1:40" ht="6" customHeight="1">
      <c r="A17" s="225"/>
      <c r="B17" s="212"/>
      <c r="C17" s="212"/>
      <c r="D17" s="212"/>
      <c r="E17" s="212"/>
      <c r="F17" s="212"/>
      <c r="G17" s="212"/>
      <c r="H17" s="212"/>
      <c r="I17" s="212"/>
      <c r="J17" s="212"/>
      <c r="K17" s="212"/>
      <c r="L17" s="212"/>
      <c r="M17" s="212"/>
      <c r="N17" s="212"/>
      <c r="O17" s="212"/>
      <c r="P17" s="215"/>
      <c r="Q17" s="215"/>
      <c r="R17" s="216"/>
      <c r="S17" s="247"/>
      <c r="T17" s="247"/>
      <c r="U17" s="247"/>
      <c r="V17" s="247"/>
      <c r="W17" s="247"/>
      <c r="X17" s="247"/>
      <c r="Y17" s="247"/>
      <c r="Z17" s="247"/>
      <c r="AA17" s="237"/>
      <c r="AB17" s="237"/>
      <c r="AC17" s="237"/>
      <c r="AD17" s="237"/>
      <c r="AE17" s="237"/>
      <c r="AF17" s="237"/>
      <c r="AG17" s="237"/>
      <c r="AH17" s="237"/>
      <c r="AI17" s="237"/>
      <c r="AJ17" s="237"/>
      <c r="AK17" s="237"/>
      <c r="AL17" s="237"/>
      <c r="AM17" s="237"/>
    </row>
    <row r="18" spans="1:40" ht="6" customHeight="1" thickBot="1">
      <c r="A18" s="213"/>
      <c r="B18" s="311"/>
      <c r="C18" s="311"/>
      <c r="D18" s="311"/>
      <c r="E18" s="311"/>
      <c r="F18" s="311"/>
      <c r="G18" s="311"/>
      <c r="H18" s="311"/>
      <c r="I18" s="311"/>
      <c r="J18" s="311"/>
      <c r="K18" s="311"/>
      <c r="L18" s="311"/>
      <c r="M18" s="311"/>
      <c r="N18" s="311"/>
      <c r="O18" s="311"/>
      <c r="P18" s="311"/>
      <c r="Q18" s="311"/>
      <c r="R18" s="214"/>
      <c r="S18" s="247"/>
      <c r="T18" s="247"/>
      <c r="U18" s="247"/>
      <c r="V18" s="247"/>
      <c r="W18" s="247"/>
      <c r="X18" s="247"/>
      <c r="Y18" s="247"/>
      <c r="Z18" s="247"/>
      <c r="AA18" s="237"/>
      <c r="AB18" s="237"/>
      <c r="AC18" s="237"/>
      <c r="AD18" s="237"/>
      <c r="AE18" s="237"/>
      <c r="AF18" s="237"/>
      <c r="AG18" s="237"/>
      <c r="AH18" s="237"/>
      <c r="AI18" s="237"/>
      <c r="AJ18" s="237"/>
      <c r="AK18" s="237"/>
      <c r="AL18" s="237"/>
      <c r="AM18" s="237"/>
    </row>
    <row r="19" spans="1:40" ht="24" thickBot="1">
      <c r="A19" s="213"/>
      <c r="B19" s="358" t="s">
        <v>82</v>
      </c>
      <c r="C19" s="359"/>
      <c r="D19" s="359"/>
      <c r="E19" s="357" t="s">
        <v>180</v>
      </c>
      <c r="F19" s="357"/>
      <c r="G19" s="357"/>
      <c r="H19" s="357"/>
      <c r="I19" s="357"/>
      <c r="J19" s="357" t="s">
        <v>116</v>
      </c>
      <c r="K19" s="311"/>
      <c r="L19" s="217" t="e">
        <f>L7</f>
        <v>#DIV/0!</v>
      </c>
      <c r="M19" s="218" t="e">
        <f>1-L19</f>
        <v>#DIV/0!</v>
      </c>
      <c r="N19" s="217" t="e">
        <f>N7</f>
        <v>#DIV/0!</v>
      </c>
      <c r="O19" s="218" t="e">
        <f>1-N19</f>
        <v>#DIV/0!</v>
      </c>
      <c r="P19" s="217" t="e">
        <f>P7</f>
        <v>#DIV/0!</v>
      </c>
      <c r="Q19" s="218" t="e">
        <f>1-P19</f>
        <v>#DIV/0!</v>
      </c>
      <c r="R19" s="214"/>
      <c r="S19" s="247"/>
      <c r="T19" s="247"/>
      <c r="U19" s="247"/>
      <c r="V19" s="247"/>
      <c r="W19" s="247"/>
      <c r="X19" s="247"/>
      <c r="Y19" s="247"/>
      <c r="Z19" s="247"/>
      <c r="AA19" s="237"/>
      <c r="AB19" s="237"/>
      <c r="AC19" s="237"/>
      <c r="AD19" s="237"/>
      <c r="AE19" s="237"/>
      <c r="AF19" s="237"/>
      <c r="AG19" s="237"/>
      <c r="AH19" s="237"/>
      <c r="AI19" s="237"/>
      <c r="AJ19" s="237"/>
      <c r="AK19" s="237"/>
      <c r="AL19" s="237"/>
      <c r="AM19" s="237"/>
      <c r="AN19" s="467">
        <v>0</v>
      </c>
    </row>
    <row r="20" spans="1:40" ht="6" customHeight="1" thickBot="1">
      <c r="A20" s="213"/>
      <c r="B20" s="331"/>
      <c r="C20" s="249"/>
      <c r="D20" s="249"/>
      <c r="E20" s="249"/>
      <c r="F20" s="249"/>
      <c r="G20" s="249"/>
      <c r="H20" s="249"/>
      <c r="I20" s="249"/>
      <c r="J20" s="249"/>
      <c r="K20" s="249"/>
      <c r="L20" s="331"/>
      <c r="M20" s="310"/>
      <c r="N20" s="331"/>
      <c r="O20" s="310"/>
      <c r="P20" s="331"/>
      <c r="Q20" s="310"/>
      <c r="R20" s="214"/>
      <c r="S20" s="247"/>
      <c r="T20" s="247"/>
      <c r="U20" s="247"/>
      <c r="V20" s="247"/>
      <c r="W20" s="247"/>
      <c r="X20" s="247"/>
      <c r="Y20" s="247"/>
      <c r="Z20" s="247"/>
      <c r="AA20" s="237"/>
      <c r="AB20" s="237"/>
      <c r="AC20" s="237"/>
      <c r="AD20" s="237"/>
      <c r="AE20" s="237"/>
      <c r="AF20" s="237"/>
      <c r="AG20" s="237"/>
      <c r="AH20" s="237"/>
      <c r="AI20" s="237"/>
      <c r="AJ20" s="237"/>
      <c r="AK20" s="237"/>
      <c r="AL20" s="237"/>
      <c r="AM20" s="237"/>
    </row>
    <row r="21" spans="1:40" ht="18">
      <c r="A21" s="213"/>
      <c r="B21" s="371" t="s">
        <v>181</v>
      </c>
      <c r="C21" s="372"/>
      <c r="D21" s="372"/>
      <c r="E21" s="363" t="s">
        <v>79</v>
      </c>
      <c r="F21" s="363"/>
      <c r="G21" s="363"/>
      <c r="H21" s="363"/>
      <c r="I21" s="363"/>
      <c r="J21" s="133">
        <v>1000</v>
      </c>
      <c r="K21" s="249"/>
      <c r="L21" s="471" t="e">
        <f t="shared" ref="L21:Q21" si="1">$J21*L$7</f>
        <v>#DIV/0!</v>
      </c>
      <c r="M21" s="222" t="e">
        <f t="shared" si="1"/>
        <v>#DIV/0!</v>
      </c>
      <c r="N21" s="471" t="e">
        <f t="shared" si="1"/>
        <v>#DIV/0!</v>
      </c>
      <c r="O21" s="222" t="e">
        <f t="shared" si="1"/>
        <v>#DIV/0!</v>
      </c>
      <c r="P21" s="471" t="e">
        <f t="shared" si="1"/>
        <v>#DIV/0!</v>
      </c>
      <c r="Q21" s="222" t="e">
        <f t="shared" si="1"/>
        <v>#DIV/0!</v>
      </c>
      <c r="R21" s="214"/>
      <c r="S21" s="247"/>
      <c r="T21" s="247"/>
      <c r="U21" s="247"/>
      <c r="V21" s="247"/>
      <c r="W21" s="247"/>
      <c r="X21" s="247"/>
      <c r="Y21" s="247"/>
      <c r="Z21" s="247"/>
      <c r="AA21" s="237"/>
      <c r="AB21" s="237"/>
      <c r="AC21" s="237"/>
      <c r="AD21" s="237"/>
      <c r="AE21" s="237"/>
      <c r="AF21" s="237"/>
      <c r="AG21" s="237"/>
      <c r="AH21" s="237"/>
      <c r="AI21" s="237"/>
      <c r="AJ21" s="237"/>
      <c r="AK21" s="237"/>
      <c r="AL21" s="237"/>
      <c r="AM21" s="237"/>
      <c r="AN21" s="469">
        <v>0</v>
      </c>
    </row>
    <row r="22" spans="1:40" ht="18">
      <c r="A22" s="213"/>
      <c r="B22" s="364" t="s">
        <v>83</v>
      </c>
      <c r="C22" s="363"/>
      <c r="D22" s="363"/>
      <c r="E22" s="363" t="s">
        <v>84</v>
      </c>
      <c r="F22" s="363"/>
      <c r="G22" s="363"/>
      <c r="H22" s="363"/>
      <c r="I22" s="363"/>
      <c r="J22" s="134">
        <v>0</v>
      </c>
      <c r="K22" s="249"/>
      <c r="L22" s="470" t="e">
        <f t="shared" ref="L22:Q31" si="2">$J22*L$7</f>
        <v>#DIV/0!</v>
      </c>
      <c r="M22" s="139" t="e">
        <f t="shared" si="2"/>
        <v>#DIV/0!</v>
      </c>
      <c r="N22" s="470" t="e">
        <f t="shared" si="2"/>
        <v>#DIV/0!</v>
      </c>
      <c r="O22" s="139" t="e">
        <f t="shared" si="2"/>
        <v>#DIV/0!</v>
      </c>
      <c r="P22" s="470" t="e">
        <f t="shared" si="2"/>
        <v>#DIV/0!</v>
      </c>
      <c r="Q22" s="139" t="e">
        <f t="shared" si="2"/>
        <v>#DIV/0!</v>
      </c>
      <c r="R22" s="214"/>
      <c r="S22" s="247"/>
      <c r="T22" s="247"/>
      <c r="U22" s="247"/>
      <c r="V22" s="247"/>
      <c r="W22" s="247"/>
      <c r="X22" s="247"/>
      <c r="Y22" s="247"/>
      <c r="Z22" s="247"/>
      <c r="AA22" s="237"/>
      <c r="AB22" s="237"/>
      <c r="AC22" s="237"/>
      <c r="AD22" s="237"/>
      <c r="AE22" s="237"/>
      <c r="AF22" s="237"/>
      <c r="AG22" s="237"/>
      <c r="AH22" s="237"/>
      <c r="AI22" s="237"/>
      <c r="AJ22" s="237"/>
      <c r="AK22" s="237"/>
      <c r="AL22" s="237"/>
      <c r="AM22" s="237"/>
      <c r="AN22" s="469">
        <v>0</v>
      </c>
    </row>
    <row r="23" spans="1:40" ht="18">
      <c r="A23" s="213"/>
      <c r="B23" s="364" t="s">
        <v>90</v>
      </c>
      <c r="C23" s="363"/>
      <c r="D23" s="363"/>
      <c r="E23" s="363" t="s">
        <v>85</v>
      </c>
      <c r="F23" s="363"/>
      <c r="G23" s="363"/>
      <c r="H23" s="363"/>
      <c r="I23" s="363"/>
      <c r="J23" s="134">
        <v>0</v>
      </c>
      <c r="K23" s="249"/>
      <c r="L23" s="470" t="e">
        <f t="shared" si="2"/>
        <v>#DIV/0!</v>
      </c>
      <c r="M23" s="139" t="e">
        <f t="shared" si="2"/>
        <v>#DIV/0!</v>
      </c>
      <c r="N23" s="470" t="e">
        <f t="shared" si="2"/>
        <v>#DIV/0!</v>
      </c>
      <c r="O23" s="139" t="e">
        <f t="shared" si="2"/>
        <v>#DIV/0!</v>
      </c>
      <c r="P23" s="470" t="e">
        <f t="shared" si="2"/>
        <v>#DIV/0!</v>
      </c>
      <c r="Q23" s="139" t="e">
        <f t="shared" si="2"/>
        <v>#DIV/0!</v>
      </c>
      <c r="R23" s="214"/>
      <c r="S23" s="247"/>
      <c r="T23" s="247"/>
      <c r="U23" s="247"/>
      <c r="V23" s="247"/>
      <c r="W23" s="247"/>
      <c r="X23" s="247"/>
      <c r="Y23" s="247"/>
      <c r="Z23" s="247"/>
      <c r="AA23" s="237"/>
      <c r="AB23" s="237"/>
      <c r="AC23" s="237"/>
      <c r="AD23" s="237"/>
      <c r="AE23" s="237"/>
      <c r="AF23" s="237"/>
      <c r="AG23" s="237"/>
      <c r="AH23" s="237"/>
      <c r="AI23" s="237"/>
      <c r="AJ23" s="237"/>
      <c r="AK23" s="237"/>
      <c r="AL23" s="237"/>
      <c r="AM23" s="237"/>
      <c r="AN23" s="469">
        <v>0</v>
      </c>
    </row>
    <row r="24" spans="1:40" ht="18">
      <c r="A24" s="213"/>
      <c r="B24" s="364" t="s">
        <v>91</v>
      </c>
      <c r="C24" s="363"/>
      <c r="D24" s="363"/>
      <c r="E24" s="363" t="s">
        <v>86</v>
      </c>
      <c r="F24" s="363"/>
      <c r="G24" s="363"/>
      <c r="H24" s="363"/>
      <c r="I24" s="363"/>
      <c r="J24" s="134">
        <v>0</v>
      </c>
      <c r="K24" s="249"/>
      <c r="L24" s="470" t="e">
        <f t="shared" si="2"/>
        <v>#DIV/0!</v>
      </c>
      <c r="M24" s="139" t="e">
        <f t="shared" si="2"/>
        <v>#DIV/0!</v>
      </c>
      <c r="N24" s="470" t="e">
        <f t="shared" si="2"/>
        <v>#DIV/0!</v>
      </c>
      <c r="O24" s="139" t="e">
        <f t="shared" si="2"/>
        <v>#DIV/0!</v>
      </c>
      <c r="P24" s="470" t="e">
        <f t="shared" si="2"/>
        <v>#DIV/0!</v>
      </c>
      <c r="Q24" s="139" t="e">
        <f t="shared" si="2"/>
        <v>#DIV/0!</v>
      </c>
      <c r="R24" s="214"/>
      <c r="S24" s="247"/>
      <c r="T24" s="247"/>
      <c r="U24" s="247"/>
      <c r="V24" s="247"/>
      <c r="W24" s="247"/>
      <c r="X24" s="247"/>
      <c r="Y24" s="247"/>
      <c r="Z24" s="247"/>
      <c r="AA24" s="237"/>
      <c r="AB24" s="237"/>
      <c r="AC24" s="237"/>
      <c r="AD24" s="237"/>
      <c r="AE24" s="237"/>
      <c r="AF24" s="237"/>
      <c r="AG24" s="237"/>
      <c r="AH24" s="237"/>
      <c r="AI24" s="237"/>
      <c r="AJ24" s="237"/>
      <c r="AK24" s="237"/>
      <c r="AL24" s="237"/>
      <c r="AM24" s="237"/>
      <c r="AN24" s="469">
        <v>0</v>
      </c>
    </row>
    <row r="25" spans="1:40" ht="18">
      <c r="A25" s="213"/>
      <c r="B25" s="364" t="s">
        <v>92</v>
      </c>
      <c r="C25" s="363"/>
      <c r="D25" s="363"/>
      <c r="E25" s="363" t="s">
        <v>87</v>
      </c>
      <c r="F25" s="363"/>
      <c r="G25" s="363"/>
      <c r="H25" s="363"/>
      <c r="I25" s="363"/>
      <c r="J25" s="134">
        <v>0</v>
      </c>
      <c r="K25" s="249"/>
      <c r="L25" s="470" t="e">
        <f t="shared" si="2"/>
        <v>#DIV/0!</v>
      </c>
      <c r="M25" s="139" t="e">
        <f t="shared" si="2"/>
        <v>#DIV/0!</v>
      </c>
      <c r="N25" s="470" t="e">
        <f t="shared" si="2"/>
        <v>#DIV/0!</v>
      </c>
      <c r="O25" s="139" t="e">
        <f t="shared" si="2"/>
        <v>#DIV/0!</v>
      </c>
      <c r="P25" s="470" t="e">
        <f t="shared" si="2"/>
        <v>#DIV/0!</v>
      </c>
      <c r="Q25" s="139" t="e">
        <f t="shared" si="2"/>
        <v>#DIV/0!</v>
      </c>
      <c r="R25" s="214"/>
      <c r="S25" s="247"/>
      <c r="T25" s="247"/>
      <c r="U25" s="247"/>
      <c r="V25" s="247"/>
      <c r="W25" s="247"/>
      <c r="X25" s="247"/>
      <c r="Y25" s="247"/>
      <c r="Z25" s="247"/>
      <c r="AA25" s="237"/>
      <c r="AB25" s="237"/>
      <c r="AC25" s="237"/>
      <c r="AD25" s="237"/>
      <c r="AE25" s="237"/>
      <c r="AF25" s="237"/>
      <c r="AG25" s="237"/>
      <c r="AH25" s="237"/>
      <c r="AI25" s="237"/>
      <c r="AJ25" s="237"/>
      <c r="AK25" s="237"/>
      <c r="AL25" s="237"/>
      <c r="AM25" s="237"/>
      <c r="AN25" s="469">
        <v>0</v>
      </c>
    </row>
    <row r="26" spans="1:40" ht="18">
      <c r="A26" s="213"/>
      <c r="B26" s="364" t="s">
        <v>93</v>
      </c>
      <c r="C26" s="363"/>
      <c r="D26" s="363"/>
      <c r="E26" s="363" t="s">
        <v>88</v>
      </c>
      <c r="F26" s="363"/>
      <c r="G26" s="363"/>
      <c r="H26" s="363"/>
      <c r="I26" s="363"/>
      <c r="J26" s="134">
        <v>0</v>
      </c>
      <c r="K26" s="249"/>
      <c r="L26" s="470" t="e">
        <f t="shared" si="2"/>
        <v>#DIV/0!</v>
      </c>
      <c r="M26" s="139" t="e">
        <f t="shared" si="2"/>
        <v>#DIV/0!</v>
      </c>
      <c r="N26" s="470" t="e">
        <f t="shared" si="2"/>
        <v>#DIV/0!</v>
      </c>
      <c r="O26" s="139" t="e">
        <f t="shared" si="2"/>
        <v>#DIV/0!</v>
      </c>
      <c r="P26" s="470" t="e">
        <f t="shared" si="2"/>
        <v>#DIV/0!</v>
      </c>
      <c r="Q26" s="139" t="e">
        <f t="shared" si="2"/>
        <v>#DIV/0!</v>
      </c>
      <c r="R26" s="214"/>
      <c r="S26" s="247"/>
      <c r="T26" s="247"/>
      <c r="U26" s="247"/>
      <c r="V26" s="247"/>
      <c r="W26" s="247"/>
      <c r="X26" s="247"/>
      <c r="Y26" s="247"/>
      <c r="Z26" s="247"/>
      <c r="AA26" s="237"/>
      <c r="AB26" s="237"/>
      <c r="AC26" s="237"/>
      <c r="AD26" s="237"/>
      <c r="AE26" s="237"/>
      <c r="AF26" s="237"/>
      <c r="AG26" s="237"/>
      <c r="AH26" s="237"/>
      <c r="AI26" s="237"/>
      <c r="AJ26" s="237"/>
      <c r="AK26" s="237"/>
      <c r="AL26" s="237"/>
      <c r="AM26" s="237"/>
      <c r="AN26" s="469">
        <v>0</v>
      </c>
    </row>
    <row r="27" spans="1:40" ht="18">
      <c r="A27" s="213"/>
      <c r="B27" s="364" t="s">
        <v>94</v>
      </c>
      <c r="C27" s="363"/>
      <c r="D27" s="363"/>
      <c r="E27" s="363" t="s">
        <v>89</v>
      </c>
      <c r="F27" s="363"/>
      <c r="G27" s="363"/>
      <c r="H27" s="363"/>
      <c r="I27" s="363"/>
      <c r="J27" s="134">
        <v>0</v>
      </c>
      <c r="K27" s="249"/>
      <c r="L27" s="470" t="e">
        <f t="shared" si="2"/>
        <v>#DIV/0!</v>
      </c>
      <c r="M27" s="139" t="e">
        <f t="shared" si="2"/>
        <v>#DIV/0!</v>
      </c>
      <c r="N27" s="470" t="e">
        <f t="shared" si="2"/>
        <v>#DIV/0!</v>
      </c>
      <c r="O27" s="139" t="e">
        <f t="shared" si="2"/>
        <v>#DIV/0!</v>
      </c>
      <c r="P27" s="470" t="e">
        <f t="shared" si="2"/>
        <v>#DIV/0!</v>
      </c>
      <c r="Q27" s="139" t="e">
        <f t="shared" si="2"/>
        <v>#DIV/0!</v>
      </c>
      <c r="R27" s="214"/>
      <c r="S27" s="247"/>
      <c r="T27" s="247"/>
      <c r="U27" s="247"/>
      <c r="V27" s="247"/>
      <c r="W27" s="247"/>
      <c r="X27" s="247"/>
      <c r="Y27" s="247"/>
      <c r="Z27" s="247"/>
      <c r="AA27" s="237"/>
      <c r="AB27" s="237"/>
      <c r="AC27" s="237"/>
      <c r="AD27" s="237"/>
      <c r="AE27" s="237"/>
      <c r="AF27" s="237"/>
      <c r="AG27" s="237"/>
      <c r="AH27" s="237"/>
      <c r="AI27" s="237"/>
      <c r="AJ27" s="237"/>
      <c r="AK27" s="237"/>
      <c r="AL27" s="237"/>
      <c r="AM27" s="237"/>
      <c r="AN27" s="469">
        <v>0</v>
      </c>
    </row>
    <row r="28" spans="1:40" ht="18">
      <c r="A28" s="213"/>
      <c r="B28" s="364" t="s">
        <v>95</v>
      </c>
      <c r="C28" s="363"/>
      <c r="D28" s="363"/>
      <c r="E28" s="363" t="s">
        <v>99</v>
      </c>
      <c r="F28" s="363"/>
      <c r="G28" s="363"/>
      <c r="H28" s="363"/>
      <c r="I28" s="363"/>
      <c r="J28" s="134">
        <v>0</v>
      </c>
      <c r="K28" s="178"/>
      <c r="L28" s="470" t="e">
        <f t="shared" si="2"/>
        <v>#DIV/0!</v>
      </c>
      <c r="M28" s="139" t="e">
        <f t="shared" si="2"/>
        <v>#DIV/0!</v>
      </c>
      <c r="N28" s="470" t="e">
        <f t="shared" si="2"/>
        <v>#DIV/0!</v>
      </c>
      <c r="O28" s="139" t="e">
        <f t="shared" si="2"/>
        <v>#DIV/0!</v>
      </c>
      <c r="P28" s="470" t="e">
        <f t="shared" si="2"/>
        <v>#DIV/0!</v>
      </c>
      <c r="Q28" s="139" t="e">
        <f t="shared" si="2"/>
        <v>#DIV/0!</v>
      </c>
      <c r="R28" s="214"/>
      <c r="S28" s="247"/>
      <c r="T28" s="247"/>
      <c r="U28" s="247"/>
      <c r="V28" s="247"/>
      <c r="W28" s="247"/>
      <c r="X28" s="247"/>
      <c r="Y28" s="247"/>
      <c r="Z28" s="247"/>
      <c r="AA28" s="237"/>
      <c r="AB28" s="237"/>
      <c r="AC28" s="237"/>
      <c r="AD28" s="237"/>
      <c r="AE28" s="237"/>
      <c r="AF28" s="237"/>
      <c r="AG28" s="237"/>
      <c r="AH28" s="237"/>
      <c r="AI28" s="237"/>
      <c r="AJ28" s="237"/>
      <c r="AK28" s="237"/>
      <c r="AL28" s="237"/>
      <c r="AM28" s="237"/>
      <c r="AN28" s="469">
        <v>0</v>
      </c>
    </row>
    <row r="29" spans="1:40" ht="18">
      <c r="A29" s="213"/>
      <c r="B29" s="364" t="s">
        <v>96</v>
      </c>
      <c r="C29" s="363"/>
      <c r="D29" s="363"/>
      <c r="E29" s="363" t="s">
        <v>100</v>
      </c>
      <c r="F29" s="363"/>
      <c r="G29" s="363"/>
      <c r="H29" s="363"/>
      <c r="I29" s="363"/>
      <c r="J29" s="134">
        <v>0</v>
      </c>
      <c r="K29" s="178"/>
      <c r="L29" s="470" t="e">
        <f t="shared" si="2"/>
        <v>#DIV/0!</v>
      </c>
      <c r="M29" s="139" t="e">
        <f t="shared" si="2"/>
        <v>#DIV/0!</v>
      </c>
      <c r="N29" s="470" t="e">
        <f t="shared" si="2"/>
        <v>#DIV/0!</v>
      </c>
      <c r="O29" s="139" t="e">
        <f t="shared" si="2"/>
        <v>#DIV/0!</v>
      </c>
      <c r="P29" s="470" t="e">
        <f t="shared" si="2"/>
        <v>#DIV/0!</v>
      </c>
      <c r="Q29" s="139" t="e">
        <f t="shared" si="2"/>
        <v>#DIV/0!</v>
      </c>
      <c r="R29" s="214"/>
      <c r="S29" s="247"/>
      <c r="T29" s="247"/>
      <c r="U29" s="247"/>
      <c r="V29" s="247"/>
      <c r="W29" s="247"/>
      <c r="X29" s="247"/>
      <c r="Y29" s="247"/>
      <c r="Z29" s="247"/>
      <c r="AA29" s="237"/>
      <c r="AB29" s="237"/>
      <c r="AC29" s="237"/>
      <c r="AD29" s="237"/>
      <c r="AE29" s="237"/>
      <c r="AF29" s="237"/>
      <c r="AG29" s="237"/>
      <c r="AH29" s="237"/>
      <c r="AI29" s="237"/>
      <c r="AJ29" s="237"/>
      <c r="AK29" s="237"/>
      <c r="AL29" s="237"/>
      <c r="AM29" s="237"/>
      <c r="AN29" s="469">
        <v>0</v>
      </c>
    </row>
    <row r="30" spans="1:40" ht="18">
      <c r="A30" s="213"/>
      <c r="B30" s="364" t="s">
        <v>97</v>
      </c>
      <c r="C30" s="363"/>
      <c r="D30" s="363"/>
      <c r="E30" s="363" t="s">
        <v>101</v>
      </c>
      <c r="F30" s="363"/>
      <c r="G30" s="363"/>
      <c r="H30" s="363"/>
      <c r="I30" s="363"/>
      <c r="J30" s="134">
        <v>0</v>
      </c>
      <c r="K30" s="178"/>
      <c r="L30" s="470" t="e">
        <f t="shared" si="2"/>
        <v>#DIV/0!</v>
      </c>
      <c r="M30" s="139" t="e">
        <f t="shared" si="2"/>
        <v>#DIV/0!</v>
      </c>
      <c r="N30" s="470" t="e">
        <f t="shared" si="2"/>
        <v>#DIV/0!</v>
      </c>
      <c r="O30" s="139" t="e">
        <f t="shared" si="2"/>
        <v>#DIV/0!</v>
      </c>
      <c r="P30" s="470" t="e">
        <f t="shared" si="2"/>
        <v>#DIV/0!</v>
      </c>
      <c r="Q30" s="139" t="e">
        <f t="shared" si="2"/>
        <v>#DIV/0!</v>
      </c>
      <c r="R30" s="214"/>
      <c r="S30" s="247"/>
      <c r="T30" s="247"/>
      <c r="U30" s="247"/>
      <c r="V30" s="247"/>
      <c r="W30" s="247"/>
      <c r="X30" s="247"/>
      <c r="Y30" s="247"/>
      <c r="Z30" s="247"/>
      <c r="AA30" s="237"/>
      <c r="AB30" s="237"/>
      <c r="AC30" s="237"/>
      <c r="AD30" s="237"/>
      <c r="AE30" s="237"/>
      <c r="AF30" s="237"/>
      <c r="AG30" s="237"/>
      <c r="AH30" s="237"/>
      <c r="AI30" s="237"/>
      <c r="AJ30" s="237"/>
      <c r="AK30" s="237"/>
      <c r="AL30" s="237"/>
      <c r="AM30" s="237"/>
      <c r="AN30" s="469">
        <v>0</v>
      </c>
    </row>
    <row r="31" spans="1:40" ht="18">
      <c r="A31" s="213"/>
      <c r="B31" s="364" t="s">
        <v>98</v>
      </c>
      <c r="C31" s="363"/>
      <c r="D31" s="363"/>
      <c r="E31" s="363" t="s">
        <v>102</v>
      </c>
      <c r="F31" s="363"/>
      <c r="G31" s="363"/>
      <c r="H31" s="363"/>
      <c r="I31" s="363"/>
      <c r="J31" s="134">
        <v>0</v>
      </c>
      <c r="K31" s="178"/>
      <c r="L31" s="470" t="e">
        <f t="shared" si="2"/>
        <v>#DIV/0!</v>
      </c>
      <c r="M31" s="139" t="e">
        <f t="shared" si="2"/>
        <v>#DIV/0!</v>
      </c>
      <c r="N31" s="470" t="e">
        <f t="shared" si="2"/>
        <v>#DIV/0!</v>
      </c>
      <c r="O31" s="139" t="e">
        <f t="shared" si="2"/>
        <v>#DIV/0!</v>
      </c>
      <c r="P31" s="470" t="e">
        <f t="shared" si="2"/>
        <v>#DIV/0!</v>
      </c>
      <c r="Q31" s="139" t="e">
        <f t="shared" si="2"/>
        <v>#DIV/0!</v>
      </c>
      <c r="R31" s="214"/>
      <c r="S31" s="247"/>
      <c r="T31" s="247"/>
      <c r="U31" s="247"/>
      <c r="V31" s="247"/>
      <c r="W31" s="247"/>
      <c r="X31" s="247"/>
      <c r="Y31" s="247"/>
      <c r="Z31" s="247"/>
      <c r="AA31" s="237"/>
      <c r="AB31" s="237"/>
      <c r="AC31" s="237"/>
      <c r="AD31" s="237"/>
      <c r="AE31" s="237"/>
      <c r="AF31" s="237"/>
      <c r="AG31" s="237"/>
      <c r="AH31" s="237"/>
      <c r="AI31" s="237"/>
      <c r="AJ31" s="237"/>
      <c r="AK31" s="237"/>
      <c r="AL31" s="237"/>
      <c r="AM31" s="237"/>
      <c r="AN31" s="469">
        <v>0</v>
      </c>
    </row>
    <row r="32" spans="1:40" ht="6" customHeight="1">
      <c r="A32" s="213"/>
      <c r="B32" s="331"/>
      <c r="C32" s="249"/>
      <c r="D32" s="249"/>
      <c r="E32" s="249"/>
      <c r="F32" s="249"/>
      <c r="G32" s="249"/>
      <c r="H32" s="249"/>
      <c r="I32" s="249"/>
      <c r="J32" s="249"/>
      <c r="K32" s="249"/>
      <c r="L32" s="138"/>
      <c r="M32" s="139"/>
      <c r="N32" s="138"/>
      <c r="O32" s="139"/>
      <c r="P32" s="138"/>
      <c r="Q32" s="139"/>
      <c r="R32" s="214"/>
      <c r="S32" s="247"/>
      <c r="T32" s="247"/>
      <c r="U32" s="247"/>
      <c r="V32" s="247"/>
      <c r="W32" s="247"/>
      <c r="X32" s="247"/>
      <c r="Y32" s="247"/>
      <c r="Z32" s="247"/>
      <c r="AA32" s="237"/>
      <c r="AB32" s="237"/>
      <c r="AC32" s="237"/>
      <c r="AD32" s="237"/>
      <c r="AE32" s="237"/>
      <c r="AF32" s="237"/>
      <c r="AG32" s="237"/>
      <c r="AH32" s="237"/>
      <c r="AI32" s="237"/>
      <c r="AJ32" s="237"/>
      <c r="AK32" s="237"/>
      <c r="AL32" s="237"/>
      <c r="AM32" s="237"/>
    </row>
    <row r="33" spans="1:40" ht="20">
      <c r="A33" s="213"/>
      <c r="B33" s="368" t="s">
        <v>156</v>
      </c>
      <c r="C33" s="369"/>
      <c r="D33" s="369"/>
      <c r="E33" s="249"/>
      <c r="F33" s="249"/>
      <c r="G33" s="249"/>
      <c r="H33" s="249"/>
      <c r="I33" s="249"/>
      <c r="J33" s="211">
        <f>SUM(J22:J31)</f>
        <v>0</v>
      </c>
      <c r="K33" s="210"/>
      <c r="L33" s="470" t="e">
        <f t="shared" ref="L33:Q33" si="3">$J33*L$7</f>
        <v>#DIV/0!</v>
      </c>
      <c r="M33" s="139" t="e">
        <f t="shared" si="3"/>
        <v>#DIV/0!</v>
      </c>
      <c r="N33" s="470" t="e">
        <f t="shared" si="3"/>
        <v>#DIV/0!</v>
      </c>
      <c r="O33" s="139" t="e">
        <f t="shared" si="3"/>
        <v>#DIV/0!</v>
      </c>
      <c r="P33" s="470" t="e">
        <f t="shared" si="3"/>
        <v>#DIV/0!</v>
      </c>
      <c r="Q33" s="139" t="e">
        <f t="shared" si="3"/>
        <v>#DIV/0!</v>
      </c>
      <c r="R33" s="214"/>
      <c r="S33" s="247"/>
      <c r="T33" s="247"/>
      <c r="U33" s="247"/>
      <c r="V33" s="247"/>
      <c r="W33" s="247"/>
      <c r="X33" s="247"/>
      <c r="Y33" s="247"/>
      <c r="Z33" s="247"/>
      <c r="AA33" s="237"/>
      <c r="AB33" s="237"/>
      <c r="AC33" s="237"/>
      <c r="AD33" s="237"/>
      <c r="AE33" s="237"/>
      <c r="AF33" s="237"/>
      <c r="AG33" s="237"/>
      <c r="AH33" s="237"/>
      <c r="AI33" s="237"/>
      <c r="AJ33" s="237"/>
      <c r="AK33" s="237"/>
      <c r="AL33" s="237"/>
      <c r="AM33" s="237"/>
      <c r="AN33" s="469">
        <v>0</v>
      </c>
    </row>
    <row r="34" spans="1:40" ht="6" customHeight="1" thickBot="1">
      <c r="A34" s="213"/>
      <c r="B34" s="331"/>
      <c r="C34" s="249"/>
      <c r="D34" s="249"/>
      <c r="E34" s="249"/>
      <c r="F34" s="249"/>
      <c r="G34" s="249"/>
      <c r="H34" s="249"/>
      <c r="I34" s="249"/>
      <c r="J34" s="249"/>
      <c r="K34" s="249"/>
      <c r="L34" s="138"/>
      <c r="M34" s="139"/>
      <c r="N34" s="138"/>
      <c r="O34" s="139"/>
      <c r="P34" s="138"/>
      <c r="Q34" s="139"/>
      <c r="R34" s="214"/>
      <c r="S34" s="247"/>
      <c r="T34" s="247"/>
      <c r="U34" s="247"/>
      <c r="V34" s="247"/>
      <c r="W34" s="247"/>
      <c r="X34" s="247"/>
      <c r="Y34" s="247"/>
      <c r="Z34" s="247"/>
      <c r="AA34" s="237"/>
      <c r="AB34" s="237"/>
      <c r="AC34" s="237"/>
      <c r="AD34" s="237"/>
      <c r="AE34" s="237"/>
      <c r="AF34" s="237"/>
      <c r="AG34" s="237"/>
      <c r="AH34" s="237"/>
      <c r="AI34" s="237"/>
      <c r="AJ34" s="237"/>
      <c r="AK34" s="237"/>
      <c r="AL34" s="237"/>
      <c r="AM34" s="237"/>
    </row>
    <row r="35" spans="1:40" ht="6" customHeight="1" thickTop="1" thickBot="1">
      <c r="A35" s="213"/>
      <c r="B35" s="447"/>
      <c r="C35" s="448"/>
      <c r="D35" s="448"/>
      <c r="E35" s="448"/>
      <c r="F35" s="448"/>
      <c r="G35" s="448"/>
      <c r="H35" s="448"/>
      <c r="I35" s="448"/>
      <c r="J35" s="448"/>
      <c r="K35" s="449"/>
      <c r="L35" s="450"/>
      <c r="M35" s="451"/>
      <c r="N35" s="450"/>
      <c r="O35" s="451"/>
      <c r="P35" s="450"/>
      <c r="Q35" s="451"/>
      <c r="R35" s="214"/>
      <c r="S35" s="247"/>
      <c r="T35" s="247"/>
      <c r="U35" s="247"/>
      <c r="V35" s="247"/>
      <c r="W35" s="247"/>
      <c r="X35" s="247"/>
      <c r="Y35" s="247"/>
      <c r="Z35" s="247"/>
      <c r="AA35" s="237"/>
      <c r="AB35" s="237"/>
      <c r="AC35" s="237"/>
      <c r="AD35" s="237"/>
      <c r="AE35" s="237"/>
      <c r="AF35" s="237"/>
      <c r="AG35" s="237"/>
      <c r="AH35" s="237"/>
      <c r="AI35" s="237"/>
      <c r="AJ35" s="237"/>
      <c r="AK35" s="237"/>
      <c r="AL35" s="237"/>
      <c r="AM35" s="237"/>
    </row>
    <row r="36" spans="1:40" ht="24" thickBot="1">
      <c r="A36" s="213"/>
      <c r="B36" s="452" t="s">
        <v>182</v>
      </c>
      <c r="C36" s="453"/>
      <c r="D36" s="453"/>
      <c r="E36" s="454"/>
      <c r="F36" s="454"/>
      <c r="G36" s="454"/>
      <c r="H36" s="454"/>
      <c r="I36" s="454"/>
      <c r="J36" s="455" t="s">
        <v>116</v>
      </c>
      <c r="K36" s="456"/>
      <c r="L36" s="446" t="e">
        <f>'nach Durchschnitt 2019'!O11</f>
        <v>#DIV/0!</v>
      </c>
      <c r="M36" s="472" t="e">
        <f>1-L36</f>
        <v>#DIV/0!</v>
      </c>
      <c r="N36" s="446" t="e">
        <f>'nach Durchschnitt 2019'!P11</f>
        <v>#DIV/0!</v>
      </c>
      <c r="O36" s="472" t="e">
        <f>1-N36</f>
        <v>#DIV/0!</v>
      </c>
      <c r="P36" s="446" t="e">
        <f>'nach Durchschnitt 2019'!Q11</f>
        <v>#DIV/0!</v>
      </c>
      <c r="Q36" s="472" t="e">
        <f>1-P36</f>
        <v>#DIV/0!</v>
      </c>
      <c r="R36" s="214"/>
      <c r="S36" s="247"/>
      <c r="T36" s="247"/>
      <c r="U36" s="247"/>
      <c r="V36" s="247"/>
      <c r="W36" s="247"/>
      <c r="X36" s="247"/>
      <c r="Y36" s="247"/>
      <c r="Z36" s="247"/>
      <c r="AA36" s="237"/>
      <c r="AB36" s="237"/>
      <c r="AC36" s="237"/>
      <c r="AD36" s="237"/>
      <c r="AE36" s="237"/>
      <c r="AF36" s="237"/>
      <c r="AG36" s="237"/>
      <c r="AH36" s="237"/>
      <c r="AI36" s="237"/>
      <c r="AJ36" s="237"/>
      <c r="AK36" s="237"/>
      <c r="AL36" s="237"/>
      <c r="AM36" s="237"/>
      <c r="AN36" s="467">
        <v>0</v>
      </c>
    </row>
    <row r="37" spans="1:40" ht="6" customHeight="1">
      <c r="A37" s="213"/>
      <c r="B37" s="457"/>
      <c r="C37" s="454"/>
      <c r="D37" s="454"/>
      <c r="E37" s="454"/>
      <c r="F37" s="454"/>
      <c r="G37" s="454"/>
      <c r="H37" s="454"/>
      <c r="I37" s="454"/>
      <c r="J37" s="454"/>
      <c r="K37" s="456"/>
      <c r="L37" s="457"/>
      <c r="M37" s="456"/>
      <c r="N37" s="457"/>
      <c r="O37" s="456"/>
      <c r="P37" s="457"/>
      <c r="Q37" s="456"/>
      <c r="R37" s="214"/>
      <c r="S37" s="247"/>
      <c r="T37" s="247"/>
      <c r="U37" s="247"/>
      <c r="V37" s="247"/>
      <c r="W37" s="247"/>
      <c r="X37" s="247"/>
      <c r="Y37" s="247"/>
      <c r="Z37" s="247"/>
      <c r="AA37" s="237"/>
      <c r="AB37" s="237"/>
      <c r="AC37" s="237"/>
      <c r="AD37" s="237"/>
      <c r="AE37" s="237"/>
      <c r="AF37" s="237"/>
      <c r="AG37" s="237"/>
      <c r="AH37" s="237"/>
      <c r="AI37" s="237"/>
      <c r="AJ37" s="237"/>
      <c r="AK37" s="237"/>
      <c r="AL37" s="237"/>
      <c r="AM37" s="237"/>
    </row>
    <row r="38" spans="1:40" ht="19" thickBot="1">
      <c r="A38" s="213"/>
      <c r="B38" s="458" t="s">
        <v>178</v>
      </c>
      <c r="C38" s="455"/>
      <c r="D38" s="455"/>
      <c r="E38" s="459"/>
      <c r="F38" s="459"/>
      <c r="G38" s="459"/>
      <c r="H38" s="459"/>
      <c r="I38" s="459"/>
      <c r="J38" s="460">
        <f>SUM(J33)</f>
        <v>0</v>
      </c>
      <c r="K38" s="461"/>
      <c r="L38" s="462" t="e">
        <f t="shared" ref="L38:Q38" si="4">$J38*L$36</f>
        <v>#DIV/0!</v>
      </c>
      <c r="M38" s="463" t="e">
        <f t="shared" si="4"/>
        <v>#DIV/0!</v>
      </c>
      <c r="N38" s="462" t="e">
        <f t="shared" si="4"/>
        <v>#DIV/0!</v>
      </c>
      <c r="O38" s="463" t="e">
        <f t="shared" si="4"/>
        <v>#DIV/0!</v>
      </c>
      <c r="P38" s="462" t="e">
        <f t="shared" si="4"/>
        <v>#DIV/0!</v>
      </c>
      <c r="Q38" s="463" t="e">
        <f t="shared" si="4"/>
        <v>#DIV/0!</v>
      </c>
      <c r="R38" s="214"/>
      <c r="S38" s="247"/>
      <c r="T38" s="247"/>
      <c r="U38" s="247"/>
      <c r="V38" s="247"/>
      <c r="W38" s="247"/>
      <c r="X38" s="247"/>
      <c r="Y38" s="247"/>
      <c r="Z38" s="247"/>
      <c r="AA38" s="237"/>
      <c r="AB38" s="237"/>
      <c r="AC38" s="237"/>
      <c r="AD38" s="237"/>
      <c r="AE38" s="237"/>
      <c r="AF38" s="237"/>
      <c r="AG38" s="237"/>
      <c r="AH38" s="237"/>
      <c r="AI38" s="237"/>
      <c r="AJ38" s="237"/>
      <c r="AK38" s="237"/>
      <c r="AL38" s="237"/>
      <c r="AM38" s="237"/>
      <c r="AN38" s="469">
        <v>0</v>
      </c>
    </row>
    <row r="39" spans="1:40" ht="6" customHeight="1" thickBot="1">
      <c r="A39" s="213"/>
      <c r="B39" s="464"/>
      <c r="C39" s="465"/>
      <c r="D39" s="465"/>
      <c r="E39" s="465"/>
      <c r="F39" s="465"/>
      <c r="G39" s="465"/>
      <c r="H39" s="465"/>
      <c r="I39" s="465"/>
      <c r="J39" s="465"/>
      <c r="K39" s="465"/>
      <c r="L39" s="465"/>
      <c r="M39" s="465"/>
      <c r="N39" s="465"/>
      <c r="O39" s="465"/>
      <c r="P39" s="465"/>
      <c r="Q39" s="466"/>
      <c r="R39" s="214"/>
      <c r="S39" s="247"/>
      <c r="T39" s="247"/>
      <c r="U39" s="247"/>
      <c r="V39" s="247"/>
      <c r="W39" s="247"/>
      <c r="X39" s="247"/>
      <c r="Y39" s="247"/>
      <c r="Z39" s="247"/>
      <c r="AA39" s="237"/>
      <c r="AB39" s="237"/>
      <c r="AC39" s="237"/>
      <c r="AD39" s="237"/>
      <c r="AE39" s="237"/>
      <c r="AF39" s="237"/>
      <c r="AG39" s="237"/>
      <c r="AH39" s="237"/>
      <c r="AI39" s="237"/>
      <c r="AJ39" s="237"/>
      <c r="AK39" s="237"/>
      <c r="AL39" s="237"/>
      <c r="AM39" s="237"/>
    </row>
    <row r="40" spans="1:40" ht="9" hidden="1" customHeight="1" thickBot="1">
      <c r="A40" s="213"/>
      <c r="B40" s="377"/>
      <c r="C40" s="378"/>
      <c r="D40" s="378"/>
      <c r="E40" s="378"/>
      <c r="F40" s="378"/>
      <c r="G40" s="378"/>
      <c r="H40" s="378"/>
      <c r="I40" s="378"/>
      <c r="J40" s="378"/>
      <c r="K40" s="378"/>
      <c r="L40" s="377"/>
      <c r="M40" s="379"/>
      <c r="N40" s="377"/>
      <c r="O40" s="379"/>
      <c r="P40" s="377"/>
      <c r="Q40" s="379"/>
      <c r="R40" s="214"/>
      <c r="S40" s="247"/>
      <c r="T40" s="247"/>
      <c r="U40" s="247"/>
      <c r="V40" s="247"/>
      <c r="W40" s="247"/>
      <c r="X40" s="247"/>
      <c r="Y40" s="247"/>
      <c r="Z40" s="247"/>
      <c r="AA40" s="237"/>
      <c r="AB40" s="237"/>
      <c r="AC40" s="237"/>
      <c r="AD40" s="237"/>
      <c r="AE40" s="237"/>
      <c r="AF40" s="237"/>
      <c r="AG40" s="237"/>
      <c r="AH40" s="237"/>
      <c r="AI40" s="237"/>
      <c r="AJ40" s="237"/>
      <c r="AK40" s="237"/>
      <c r="AL40" s="237"/>
      <c r="AM40" s="237"/>
    </row>
    <row r="41" spans="1:40" ht="6" customHeight="1" thickBot="1">
      <c r="A41" s="224"/>
      <c r="B41" s="365"/>
      <c r="C41" s="365"/>
      <c r="D41" s="365"/>
      <c r="E41" s="365"/>
      <c r="F41" s="365"/>
      <c r="G41" s="365"/>
      <c r="H41" s="365"/>
      <c r="I41" s="365"/>
      <c r="J41" s="365"/>
      <c r="K41" s="365"/>
      <c r="L41" s="365"/>
      <c r="M41" s="365"/>
      <c r="N41" s="365"/>
      <c r="O41" s="365"/>
      <c r="P41" s="365"/>
      <c r="Q41" s="365"/>
      <c r="R41" s="221"/>
      <c r="S41" s="247"/>
      <c r="T41" s="247"/>
      <c r="U41" s="247"/>
      <c r="V41" s="247"/>
      <c r="W41" s="247"/>
      <c r="X41" s="247"/>
      <c r="Y41" s="247"/>
      <c r="Z41" s="247"/>
      <c r="AA41" s="237"/>
      <c r="AB41" s="237"/>
      <c r="AC41" s="237"/>
      <c r="AD41" s="237"/>
      <c r="AE41" s="237"/>
      <c r="AF41" s="237"/>
      <c r="AG41" s="237"/>
      <c r="AH41" s="237"/>
      <c r="AI41" s="237"/>
      <c r="AJ41" s="237"/>
      <c r="AK41" s="237"/>
      <c r="AL41" s="237"/>
      <c r="AM41" s="237"/>
    </row>
    <row r="42" spans="1:40" ht="28" customHeight="1" thickBot="1">
      <c r="A42" s="320"/>
      <c r="B42" s="360" t="s">
        <v>162</v>
      </c>
      <c r="C42" s="361"/>
      <c r="D42" s="361"/>
      <c r="E42" s="361"/>
      <c r="F42" s="361"/>
      <c r="G42" s="361"/>
      <c r="H42" s="361"/>
      <c r="I42" s="361"/>
      <c r="J42" s="361"/>
      <c r="K42" s="361"/>
      <c r="L42" s="361"/>
      <c r="M42" s="361"/>
      <c r="N42" s="361"/>
      <c r="O42" s="361"/>
      <c r="P42" s="361"/>
      <c r="Q42" s="361"/>
      <c r="R42" s="310"/>
      <c r="S42" s="247"/>
      <c r="T42" s="247"/>
      <c r="U42" s="247"/>
      <c r="V42" s="247"/>
      <c r="W42" s="247"/>
      <c r="X42" s="247"/>
      <c r="Y42" s="247"/>
      <c r="Z42" s="247"/>
      <c r="AA42" s="237"/>
      <c r="AB42" s="237"/>
      <c r="AC42" s="237"/>
      <c r="AD42" s="237"/>
      <c r="AE42" s="237"/>
      <c r="AF42" s="237"/>
      <c r="AG42" s="237"/>
      <c r="AH42" s="237"/>
      <c r="AI42" s="237"/>
      <c r="AJ42" s="237"/>
      <c r="AK42" s="237"/>
      <c r="AL42" s="237"/>
      <c r="AM42" s="237"/>
    </row>
    <row r="43" spans="1:40" ht="24" thickBot="1">
      <c r="A43" s="320"/>
      <c r="B43" s="370" t="s">
        <v>81</v>
      </c>
      <c r="C43" s="311"/>
      <c r="D43" s="311"/>
      <c r="E43" s="357" t="s">
        <v>55</v>
      </c>
      <c r="F43" s="357"/>
      <c r="G43" s="357"/>
      <c r="H43" s="357"/>
      <c r="I43" s="357"/>
      <c r="J43" s="357" t="s">
        <v>116</v>
      </c>
      <c r="K43" s="311"/>
      <c r="L43" s="217" t="e">
        <f>L7</f>
        <v>#DIV/0!</v>
      </c>
      <c r="M43" s="218" t="e">
        <f>1-L43</f>
        <v>#DIV/0!</v>
      </c>
      <c r="N43" s="217" t="e">
        <f>N7</f>
        <v>#DIV/0!</v>
      </c>
      <c r="O43" s="218" t="e">
        <f>1-N43</f>
        <v>#DIV/0!</v>
      </c>
      <c r="P43" s="217" t="e">
        <f>P7</f>
        <v>#DIV/0!</v>
      </c>
      <c r="Q43" s="218" t="e">
        <f>1-P43</f>
        <v>#DIV/0!</v>
      </c>
      <c r="R43" s="320"/>
      <c r="S43" s="247"/>
      <c r="T43" s="247"/>
      <c r="U43" s="247"/>
      <c r="V43" s="247"/>
      <c r="W43" s="247"/>
      <c r="X43" s="247"/>
      <c r="Y43" s="247"/>
      <c r="Z43" s="247"/>
      <c r="AA43" s="237"/>
      <c r="AB43" s="237"/>
      <c r="AC43" s="237"/>
      <c r="AD43" s="237"/>
      <c r="AE43" s="237"/>
      <c r="AF43" s="237"/>
      <c r="AG43" s="237"/>
      <c r="AH43" s="237"/>
      <c r="AI43" s="237"/>
      <c r="AJ43" s="237"/>
      <c r="AK43" s="237"/>
      <c r="AL43" s="237"/>
      <c r="AM43" s="237"/>
      <c r="AN43" s="467">
        <v>0</v>
      </c>
    </row>
    <row r="44" spans="1:40" ht="6" customHeight="1" thickBot="1">
      <c r="A44" s="320"/>
      <c r="B44" s="331"/>
      <c r="C44" s="249"/>
      <c r="D44" s="249"/>
      <c r="E44" s="249"/>
      <c r="F44" s="249"/>
      <c r="G44" s="249"/>
      <c r="H44" s="249"/>
      <c r="I44" s="249"/>
      <c r="J44" s="249"/>
      <c r="K44" s="249"/>
      <c r="L44" s="331"/>
      <c r="M44" s="310"/>
      <c r="N44" s="331"/>
      <c r="O44" s="310"/>
      <c r="P44" s="331"/>
      <c r="Q44" s="310"/>
      <c r="R44" s="320"/>
      <c r="S44" s="247"/>
      <c r="T44" s="247"/>
      <c r="U44" s="247"/>
      <c r="V44" s="247"/>
      <c r="W44" s="247"/>
      <c r="X44" s="247"/>
      <c r="Y44" s="247"/>
      <c r="Z44" s="247"/>
      <c r="AA44" s="237"/>
      <c r="AB44" s="237"/>
      <c r="AC44" s="237"/>
      <c r="AD44" s="237"/>
      <c r="AE44" s="237"/>
      <c r="AF44" s="237"/>
      <c r="AG44" s="237"/>
      <c r="AH44" s="237"/>
      <c r="AI44" s="237"/>
      <c r="AJ44" s="237"/>
      <c r="AK44" s="237"/>
      <c r="AL44" s="237"/>
      <c r="AM44" s="237"/>
    </row>
    <row r="45" spans="1:40" ht="18">
      <c r="A45" s="320"/>
      <c r="B45" s="346" t="s">
        <v>66</v>
      </c>
      <c r="C45" s="347"/>
      <c r="D45" s="347"/>
      <c r="E45" s="249" t="s">
        <v>157</v>
      </c>
      <c r="F45" s="249"/>
      <c r="G45" s="249"/>
      <c r="H45" s="249"/>
      <c r="I45" s="249"/>
      <c r="J45" s="131">
        <v>6000</v>
      </c>
      <c r="K45" s="249"/>
      <c r="L45" s="471" t="e">
        <f t="shared" ref="L45:Q48" si="5">$J45*L$7</f>
        <v>#DIV/0!</v>
      </c>
      <c r="M45" s="222" t="e">
        <f t="shared" si="5"/>
        <v>#DIV/0!</v>
      </c>
      <c r="N45" s="471" t="e">
        <f t="shared" si="5"/>
        <v>#DIV/0!</v>
      </c>
      <c r="O45" s="222" t="e">
        <f t="shared" si="5"/>
        <v>#DIV/0!</v>
      </c>
      <c r="P45" s="471" t="e">
        <f t="shared" si="5"/>
        <v>#DIV/0!</v>
      </c>
      <c r="Q45" s="222" t="e">
        <f t="shared" si="5"/>
        <v>#DIV/0!</v>
      </c>
      <c r="R45" s="320"/>
      <c r="S45" s="247"/>
      <c r="T45" s="247"/>
      <c r="U45" s="247"/>
      <c r="V45" s="247"/>
      <c r="W45" s="247"/>
      <c r="X45" s="247"/>
      <c r="Y45" s="247"/>
      <c r="Z45" s="247"/>
      <c r="AA45" s="237"/>
      <c r="AB45" s="237"/>
      <c r="AC45" s="237"/>
      <c r="AD45" s="237"/>
      <c r="AE45" s="237"/>
      <c r="AF45" s="237"/>
      <c r="AG45" s="237"/>
      <c r="AH45" s="237"/>
      <c r="AI45" s="237"/>
      <c r="AJ45" s="237"/>
      <c r="AK45" s="237"/>
      <c r="AL45" s="237"/>
      <c r="AM45" s="237"/>
      <c r="AN45" s="469">
        <v>0</v>
      </c>
    </row>
    <row r="46" spans="1:40" ht="18">
      <c r="A46" s="320"/>
      <c r="B46" s="331" t="s">
        <v>57</v>
      </c>
      <c r="C46" s="249"/>
      <c r="D46" s="249"/>
      <c r="E46" s="249" t="s">
        <v>58</v>
      </c>
      <c r="F46" s="249"/>
      <c r="G46" s="249"/>
      <c r="H46" s="249"/>
      <c r="I46" s="249"/>
      <c r="J46" s="131">
        <v>2400</v>
      </c>
      <c r="K46" s="249"/>
      <c r="L46" s="470" t="e">
        <f t="shared" si="5"/>
        <v>#DIV/0!</v>
      </c>
      <c r="M46" s="139" t="e">
        <f t="shared" si="5"/>
        <v>#DIV/0!</v>
      </c>
      <c r="N46" s="470" t="e">
        <f t="shared" si="5"/>
        <v>#DIV/0!</v>
      </c>
      <c r="O46" s="139" t="e">
        <f t="shared" si="5"/>
        <v>#DIV/0!</v>
      </c>
      <c r="P46" s="470" t="e">
        <f t="shared" si="5"/>
        <v>#DIV/0!</v>
      </c>
      <c r="Q46" s="139" t="e">
        <f t="shared" si="5"/>
        <v>#DIV/0!</v>
      </c>
      <c r="R46" s="320"/>
      <c r="S46" s="247"/>
      <c r="T46" s="247"/>
      <c r="U46" s="247"/>
      <c r="V46" s="247"/>
      <c r="W46" s="247"/>
      <c r="X46" s="247"/>
      <c r="Y46" s="247"/>
      <c r="Z46" s="247"/>
      <c r="AA46" s="237"/>
      <c r="AB46" s="237"/>
      <c r="AC46" s="237"/>
      <c r="AD46" s="237"/>
      <c r="AE46" s="237"/>
      <c r="AF46" s="237"/>
      <c r="AG46" s="237"/>
      <c r="AH46" s="237"/>
      <c r="AI46" s="237"/>
      <c r="AJ46" s="237"/>
      <c r="AK46" s="237"/>
      <c r="AL46" s="237"/>
      <c r="AM46" s="237"/>
      <c r="AN46" s="469">
        <v>0</v>
      </c>
    </row>
    <row r="47" spans="1:40" ht="18">
      <c r="A47" s="320"/>
      <c r="B47" s="331" t="s">
        <v>59</v>
      </c>
      <c r="C47" s="249"/>
      <c r="D47" s="249"/>
      <c r="E47" s="249" t="s">
        <v>60</v>
      </c>
      <c r="F47" s="249"/>
      <c r="G47" s="249"/>
      <c r="H47" s="249"/>
      <c r="I47" s="249"/>
      <c r="J47" s="131">
        <v>480</v>
      </c>
      <c r="K47" s="249"/>
      <c r="L47" s="470" t="e">
        <f t="shared" si="5"/>
        <v>#DIV/0!</v>
      </c>
      <c r="M47" s="139" t="e">
        <f t="shared" si="5"/>
        <v>#DIV/0!</v>
      </c>
      <c r="N47" s="470" t="e">
        <f t="shared" si="5"/>
        <v>#DIV/0!</v>
      </c>
      <c r="O47" s="139" t="e">
        <f t="shared" si="5"/>
        <v>#DIV/0!</v>
      </c>
      <c r="P47" s="470" t="e">
        <f t="shared" si="5"/>
        <v>#DIV/0!</v>
      </c>
      <c r="Q47" s="139" t="e">
        <f t="shared" si="5"/>
        <v>#DIV/0!</v>
      </c>
      <c r="R47" s="320"/>
      <c r="S47" s="247"/>
      <c r="T47" s="247"/>
      <c r="U47" s="247"/>
      <c r="V47" s="247"/>
      <c r="W47" s="247"/>
      <c r="X47" s="247"/>
      <c r="Y47" s="247"/>
      <c r="Z47" s="247"/>
      <c r="AA47" s="237"/>
      <c r="AB47" s="237"/>
      <c r="AC47" s="237"/>
      <c r="AD47" s="237"/>
      <c r="AE47" s="237"/>
      <c r="AF47" s="237"/>
      <c r="AG47" s="237"/>
      <c r="AH47" s="237"/>
      <c r="AI47" s="237"/>
      <c r="AJ47" s="237"/>
      <c r="AK47" s="237"/>
      <c r="AL47" s="237"/>
      <c r="AM47" s="237"/>
      <c r="AN47" s="469">
        <v>0</v>
      </c>
    </row>
    <row r="48" spans="1:40" ht="18">
      <c r="A48" s="320"/>
      <c r="B48" s="331" t="s">
        <v>61</v>
      </c>
      <c r="C48" s="249"/>
      <c r="D48" s="249"/>
      <c r="E48" s="348" t="s">
        <v>183</v>
      </c>
      <c r="F48" s="348"/>
      <c r="G48" s="348"/>
      <c r="H48" s="348"/>
      <c r="I48" s="348"/>
      <c r="J48" s="131">
        <v>3600</v>
      </c>
      <c r="K48" s="249"/>
      <c r="L48" s="470" t="e">
        <f t="shared" si="5"/>
        <v>#DIV/0!</v>
      </c>
      <c r="M48" s="139" t="e">
        <f t="shared" si="5"/>
        <v>#DIV/0!</v>
      </c>
      <c r="N48" s="470" t="e">
        <f t="shared" si="5"/>
        <v>#DIV/0!</v>
      </c>
      <c r="O48" s="139" t="e">
        <f t="shared" si="5"/>
        <v>#DIV/0!</v>
      </c>
      <c r="P48" s="470" t="e">
        <f t="shared" si="5"/>
        <v>#DIV/0!</v>
      </c>
      <c r="Q48" s="139" t="e">
        <f t="shared" si="5"/>
        <v>#DIV/0!</v>
      </c>
      <c r="R48" s="320"/>
      <c r="S48" s="247"/>
      <c r="T48" s="247"/>
      <c r="U48" s="247"/>
      <c r="V48" s="247"/>
      <c r="W48" s="247"/>
      <c r="X48" s="247"/>
      <c r="Y48" s="247"/>
      <c r="Z48" s="247"/>
      <c r="AA48" s="237"/>
      <c r="AB48" s="237"/>
      <c r="AC48" s="237"/>
      <c r="AD48" s="237"/>
      <c r="AE48" s="237"/>
      <c r="AF48" s="237"/>
      <c r="AG48" s="237"/>
      <c r="AH48" s="237"/>
      <c r="AI48" s="237"/>
      <c r="AJ48" s="237"/>
      <c r="AK48" s="237"/>
      <c r="AL48" s="237"/>
      <c r="AM48" s="237"/>
      <c r="AN48" s="469">
        <v>0</v>
      </c>
    </row>
    <row r="49" spans="1:40" ht="6" customHeight="1">
      <c r="A49" s="320"/>
      <c r="B49" s="331"/>
      <c r="C49" s="249"/>
      <c r="D49" s="249"/>
      <c r="E49" s="249"/>
      <c r="F49" s="249"/>
      <c r="G49" s="249"/>
      <c r="H49" s="249"/>
      <c r="I49" s="249"/>
      <c r="J49" s="249"/>
      <c r="K49" s="249"/>
      <c r="L49" s="331"/>
      <c r="M49" s="310"/>
      <c r="N49" s="331"/>
      <c r="O49" s="310"/>
      <c r="P49" s="331"/>
      <c r="Q49" s="310"/>
      <c r="R49" s="320"/>
      <c r="S49" s="247"/>
      <c r="T49" s="247"/>
      <c r="U49" s="247"/>
      <c r="V49" s="247"/>
      <c r="W49" s="247"/>
      <c r="X49" s="247"/>
      <c r="Y49" s="247"/>
      <c r="Z49" s="247"/>
      <c r="AA49" s="237"/>
      <c r="AB49" s="237"/>
      <c r="AC49" s="237"/>
      <c r="AD49" s="237"/>
      <c r="AE49" s="237"/>
      <c r="AF49" s="237"/>
      <c r="AG49" s="237"/>
      <c r="AH49" s="237"/>
      <c r="AI49" s="237"/>
      <c r="AJ49" s="237"/>
      <c r="AK49" s="237"/>
      <c r="AL49" s="237"/>
      <c r="AM49" s="237"/>
    </row>
    <row r="50" spans="1:40" ht="18">
      <c r="A50" s="320"/>
      <c r="B50" s="346" t="s">
        <v>62</v>
      </c>
      <c r="C50" s="347"/>
      <c r="D50" s="347"/>
      <c r="E50" s="348" t="s">
        <v>63</v>
      </c>
      <c r="F50" s="348"/>
      <c r="G50" s="348"/>
      <c r="H50" s="348"/>
      <c r="I50" s="348"/>
      <c r="J50" s="131">
        <v>3600</v>
      </c>
      <c r="K50" s="249"/>
      <c r="L50" s="470" t="e">
        <f t="shared" ref="L50:Q54" si="6">$J50*L$7</f>
        <v>#DIV/0!</v>
      </c>
      <c r="M50" s="139" t="e">
        <f t="shared" si="6"/>
        <v>#DIV/0!</v>
      </c>
      <c r="N50" s="470" t="e">
        <f t="shared" si="6"/>
        <v>#DIV/0!</v>
      </c>
      <c r="O50" s="139" t="e">
        <f t="shared" si="6"/>
        <v>#DIV/0!</v>
      </c>
      <c r="P50" s="470" t="e">
        <f t="shared" si="6"/>
        <v>#DIV/0!</v>
      </c>
      <c r="Q50" s="139" t="e">
        <f t="shared" si="6"/>
        <v>#DIV/0!</v>
      </c>
      <c r="R50" s="320"/>
      <c r="S50" s="247"/>
      <c r="T50" s="247"/>
      <c r="U50" s="247"/>
      <c r="V50" s="247"/>
      <c r="W50" s="247"/>
      <c r="X50" s="247"/>
      <c r="Y50" s="247"/>
      <c r="Z50" s="247"/>
      <c r="AA50" s="237"/>
      <c r="AB50" s="237"/>
      <c r="AC50" s="237"/>
      <c r="AD50" s="237"/>
      <c r="AE50" s="237"/>
      <c r="AF50" s="237"/>
      <c r="AG50" s="237"/>
      <c r="AH50" s="237"/>
      <c r="AI50" s="237"/>
      <c r="AJ50" s="237"/>
      <c r="AK50" s="237"/>
      <c r="AL50" s="237"/>
      <c r="AM50" s="237"/>
      <c r="AN50" s="469">
        <v>0</v>
      </c>
    </row>
    <row r="51" spans="1:40" ht="18">
      <c r="A51" s="320"/>
      <c r="B51" s="331" t="s">
        <v>158</v>
      </c>
      <c r="C51" s="249"/>
      <c r="D51" s="249"/>
      <c r="E51" s="348" t="s">
        <v>184</v>
      </c>
      <c r="F51" s="348"/>
      <c r="G51" s="348"/>
      <c r="H51" s="348"/>
      <c r="I51" s="348"/>
      <c r="J51" s="131">
        <v>400</v>
      </c>
      <c r="K51" s="249"/>
      <c r="L51" s="470" t="e">
        <f t="shared" si="6"/>
        <v>#DIV/0!</v>
      </c>
      <c r="M51" s="139" t="e">
        <f t="shared" si="6"/>
        <v>#DIV/0!</v>
      </c>
      <c r="N51" s="470" t="e">
        <f t="shared" si="6"/>
        <v>#DIV/0!</v>
      </c>
      <c r="O51" s="139" t="e">
        <f t="shared" si="6"/>
        <v>#DIV/0!</v>
      </c>
      <c r="P51" s="470" t="e">
        <f t="shared" si="6"/>
        <v>#DIV/0!</v>
      </c>
      <c r="Q51" s="139" t="e">
        <f t="shared" si="6"/>
        <v>#DIV/0!</v>
      </c>
      <c r="R51" s="320"/>
      <c r="S51" s="247"/>
      <c r="T51" s="247"/>
      <c r="U51" s="247"/>
      <c r="V51" s="247"/>
      <c r="W51" s="247"/>
      <c r="X51" s="247"/>
      <c r="Y51" s="247"/>
      <c r="Z51" s="247"/>
      <c r="AA51" s="237"/>
      <c r="AB51" s="237"/>
      <c r="AC51" s="237"/>
      <c r="AD51" s="237"/>
      <c r="AE51" s="237"/>
      <c r="AF51" s="237"/>
      <c r="AG51" s="237"/>
      <c r="AH51" s="237"/>
      <c r="AI51" s="237"/>
      <c r="AJ51" s="237"/>
      <c r="AK51" s="237"/>
      <c r="AL51" s="237"/>
      <c r="AM51" s="237"/>
      <c r="AN51" s="469">
        <v>0</v>
      </c>
    </row>
    <row r="52" spans="1:40" ht="18">
      <c r="A52" s="320"/>
      <c r="B52" s="331" t="s">
        <v>159</v>
      </c>
      <c r="C52" s="249"/>
      <c r="D52" s="249"/>
      <c r="E52" s="348" t="s">
        <v>143</v>
      </c>
      <c r="F52" s="348"/>
      <c r="G52" s="348"/>
      <c r="H52" s="348"/>
      <c r="I52" s="348"/>
      <c r="J52" s="131">
        <v>2400</v>
      </c>
      <c r="K52" s="249"/>
      <c r="L52" s="470" t="e">
        <f t="shared" si="6"/>
        <v>#DIV/0!</v>
      </c>
      <c r="M52" s="139" t="e">
        <f t="shared" si="6"/>
        <v>#DIV/0!</v>
      </c>
      <c r="N52" s="470" t="e">
        <f t="shared" si="6"/>
        <v>#DIV/0!</v>
      </c>
      <c r="O52" s="139" t="e">
        <f t="shared" si="6"/>
        <v>#DIV/0!</v>
      </c>
      <c r="P52" s="470" t="e">
        <f t="shared" si="6"/>
        <v>#DIV/0!</v>
      </c>
      <c r="Q52" s="139" t="e">
        <f t="shared" si="6"/>
        <v>#DIV/0!</v>
      </c>
      <c r="R52" s="320"/>
      <c r="S52" s="247"/>
      <c r="T52" s="247"/>
      <c r="U52" s="247"/>
      <c r="V52" s="247"/>
      <c r="W52" s="247"/>
      <c r="X52" s="247"/>
      <c r="Y52" s="247"/>
      <c r="Z52" s="247"/>
      <c r="AA52" s="237"/>
      <c r="AB52" s="237"/>
      <c r="AC52" s="237"/>
      <c r="AD52" s="237"/>
      <c r="AE52" s="237"/>
      <c r="AF52" s="237"/>
      <c r="AG52" s="237"/>
      <c r="AH52" s="237"/>
      <c r="AI52" s="237"/>
      <c r="AJ52" s="237"/>
      <c r="AK52" s="237"/>
      <c r="AL52" s="237"/>
      <c r="AM52" s="237"/>
      <c r="AN52" s="469">
        <v>0</v>
      </c>
    </row>
    <row r="53" spans="1:40" ht="18">
      <c r="A53" s="320"/>
      <c r="B53" s="331" t="s">
        <v>160</v>
      </c>
      <c r="C53" s="249"/>
      <c r="D53" s="249"/>
      <c r="E53" s="348" t="s">
        <v>155</v>
      </c>
      <c r="F53" s="348"/>
      <c r="G53" s="348"/>
      <c r="H53" s="348"/>
      <c r="I53" s="348"/>
      <c r="J53" s="131">
        <v>2700</v>
      </c>
      <c r="K53" s="249"/>
      <c r="L53" s="470" t="e">
        <f t="shared" si="6"/>
        <v>#DIV/0!</v>
      </c>
      <c r="M53" s="139" t="e">
        <f t="shared" si="6"/>
        <v>#DIV/0!</v>
      </c>
      <c r="N53" s="470" t="e">
        <f t="shared" si="6"/>
        <v>#DIV/0!</v>
      </c>
      <c r="O53" s="139" t="e">
        <f t="shared" si="6"/>
        <v>#DIV/0!</v>
      </c>
      <c r="P53" s="470" t="e">
        <f t="shared" si="6"/>
        <v>#DIV/0!</v>
      </c>
      <c r="Q53" s="139" t="e">
        <f t="shared" si="6"/>
        <v>#DIV/0!</v>
      </c>
      <c r="R53" s="320"/>
      <c r="S53" s="247"/>
      <c r="T53" s="247"/>
      <c r="U53" s="247"/>
      <c r="V53" s="247"/>
      <c r="W53" s="247"/>
      <c r="X53" s="247"/>
      <c r="Y53" s="247"/>
      <c r="Z53" s="247"/>
      <c r="AA53" s="237"/>
      <c r="AB53" s="237"/>
      <c r="AC53" s="237"/>
      <c r="AD53" s="237"/>
      <c r="AE53" s="237"/>
      <c r="AF53" s="237"/>
      <c r="AG53" s="237"/>
      <c r="AH53" s="237"/>
      <c r="AI53" s="237"/>
      <c r="AJ53" s="237"/>
      <c r="AK53" s="237"/>
      <c r="AL53" s="237"/>
      <c r="AM53" s="237"/>
      <c r="AN53" s="469">
        <v>0</v>
      </c>
    </row>
    <row r="54" spans="1:40" ht="18">
      <c r="A54" s="320"/>
      <c r="B54" s="331" t="s">
        <v>64</v>
      </c>
      <c r="C54" s="249"/>
      <c r="D54" s="249"/>
      <c r="E54" s="348" t="s">
        <v>65</v>
      </c>
      <c r="F54" s="348"/>
      <c r="G54" s="348"/>
      <c r="H54" s="348"/>
      <c r="I54" s="348"/>
      <c r="J54" s="131">
        <v>480</v>
      </c>
      <c r="K54" s="249"/>
      <c r="L54" s="470" t="e">
        <f t="shared" si="6"/>
        <v>#DIV/0!</v>
      </c>
      <c r="M54" s="139" t="e">
        <f t="shared" si="6"/>
        <v>#DIV/0!</v>
      </c>
      <c r="N54" s="470" t="e">
        <f t="shared" si="6"/>
        <v>#DIV/0!</v>
      </c>
      <c r="O54" s="139" t="e">
        <f t="shared" si="6"/>
        <v>#DIV/0!</v>
      </c>
      <c r="P54" s="470" t="e">
        <f t="shared" si="6"/>
        <v>#DIV/0!</v>
      </c>
      <c r="Q54" s="139" t="e">
        <f t="shared" si="6"/>
        <v>#DIV/0!</v>
      </c>
      <c r="R54" s="320"/>
      <c r="S54" s="247"/>
      <c r="T54" s="247"/>
      <c r="U54" s="247"/>
      <c r="V54" s="247"/>
      <c r="W54" s="247"/>
      <c r="X54" s="247"/>
      <c r="Y54" s="247"/>
      <c r="Z54" s="247"/>
      <c r="AA54" s="237"/>
      <c r="AB54" s="237"/>
      <c r="AC54" s="237"/>
      <c r="AD54" s="237"/>
      <c r="AE54" s="237"/>
      <c r="AF54" s="237"/>
      <c r="AG54" s="237"/>
      <c r="AH54" s="237"/>
      <c r="AI54" s="237"/>
      <c r="AJ54" s="237"/>
      <c r="AK54" s="237"/>
      <c r="AL54" s="237"/>
      <c r="AM54" s="237"/>
      <c r="AN54" s="469">
        <v>0</v>
      </c>
    </row>
    <row r="55" spans="1:40" ht="6" customHeight="1">
      <c r="A55" s="320"/>
      <c r="B55" s="331"/>
      <c r="C55" s="249"/>
      <c r="D55" s="249"/>
      <c r="E55" s="249"/>
      <c r="F55" s="249"/>
      <c r="G55" s="249"/>
      <c r="H55" s="249"/>
      <c r="I55" s="249"/>
      <c r="J55" s="249"/>
      <c r="K55" s="249"/>
      <c r="L55" s="331"/>
      <c r="M55" s="310"/>
      <c r="N55" s="331"/>
      <c r="O55" s="310"/>
      <c r="P55" s="331"/>
      <c r="Q55" s="310"/>
      <c r="R55" s="320"/>
      <c r="S55" s="247"/>
      <c r="T55" s="247"/>
      <c r="U55" s="247"/>
      <c r="V55" s="247"/>
      <c r="W55" s="247"/>
      <c r="X55" s="247"/>
      <c r="Y55" s="247"/>
      <c r="Z55" s="247"/>
      <c r="AA55" s="237"/>
      <c r="AB55" s="237"/>
      <c r="AC55" s="237"/>
      <c r="AD55" s="237"/>
      <c r="AE55" s="237"/>
      <c r="AF55" s="237"/>
      <c r="AG55" s="237"/>
      <c r="AH55" s="237"/>
      <c r="AI55" s="237"/>
      <c r="AJ55" s="237"/>
      <c r="AK55" s="237"/>
      <c r="AL55" s="237"/>
      <c r="AM55" s="237"/>
    </row>
    <row r="56" spans="1:40" ht="18">
      <c r="A56" s="320"/>
      <c r="B56" s="346" t="s">
        <v>161</v>
      </c>
      <c r="C56" s="347"/>
      <c r="D56" s="347"/>
      <c r="E56" s="247"/>
      <c r="F56" s="247"/>
      <c r="G56" s="247"/>
      <c r="H56" s="247"/>
      <c r="I56" s="247"/>
      <c r="J56" s="247"/>
      <c r="K56" s="310"/>
      <c r="L56" s="345"/>
      <c r="M56" s="310"/>
      <c r="N56" s="345"/>
      <c r="O56" s="310"/>
      <c r="P56" s="345"/>
      <c r="Q56" s="310"/>
      <c r="R56" s="320"/>
      <c r="S56" s="247"/>
      <c r="T56" s="247"/>
      <c r="U56" s="247"/>
      <c r="V56" s="247"/>
      <c r="W56" s="247"/>
      <c r="X56" s="247"/>
      <c r="Y56" s="247"/>
      <c r="Z56" s="247"/>
      <c r="AA56" s="237"/>
      <c r="AB56" s="237"/>
      <c r="AC56" s="237"/>
      <c r="AD56" s="237"/>
      <c r="AE56" s="237"/>
      <c r="AF56" s="237"/>
      <c r="AG56" s="237"/>
      <c r="AH56" s="237"/>
      <c r="AI56" s="237"/>
      <c r="AJ56" s="237"/>
      <c r="AK56" s="237"/>
      <c r="AL56" s="237"/>
      <c r="AM56" s="237"/>
    </row>
    <row r="57" spans="1:40" ht="6" customHeight="1">
      <c r="A57" s="320"/>
      <c r="B57" s="331"/>
      <c r="C57" s="249"/>
      <c r="D57" s="249"/>
      <c r="E57" s="249"/>
      <c r="F57" s="249"/>
      <c r="G57" s="249"/>
      <c r="H57" s="249"/>
      <c r="I57" s="249"/>
      <c r="J57" s="249"/>
      <c r="K57" s="249"/>
      <c r="L57" s="331"/>
      <c r="M57" s="310"/>
      <c r="N57" s="331"/>
      <c r="O57" s="310"/>
      <c r="P57" s="331"/>
      <c r="Q57" s="310"/>
      <c r="R57" s="320"/>
      <c r="S57" s="247"/>
      <c r="T57" s="247"/>
      <c r="U57" s="247"/>
      <c r="V57" s="247"/>
      <c r="W57" s="247"/>
      <c r="X57" s="247"/>
      <c r="Y57" s="247"/>
      <c r="Z57" s="247"/>
      <c r="AA57" s="237"/>
      <c r="AB57" s="237"/>
      <c r="AC57" s="237"/>
      <c r="AD57" s="237"/>
      <c r="AE57" s="237"/>
      <c r="AF57" s="237"/>
      <c r="AG57" s="237"/>
      <c r="AH57" s="237"/>
      <c r="AI57" s="237"/>
      <c r="AJ57" s="237"/>
      <c r="AK57" s="237"/>
      <c r="AL57" s="237"/>
      <c r="AM57" s="237"/>
    </row>
    <row r="58" spans="1:40" ht="18">
      <c r="A58" s="320"/>
      <c r="B58" s="346" t="s">
        <v>144</v>
      </c>
      <c r="C58" s="347"/>
      <c r="D58" s="347"/>
      <c r="E58" s="348" t="s">
        <v>67</v>
      </c>
      <c r="F58" s="348"/>
      <c r="G58" s="348"/>
      <c r="H58" s="348"/>
      <c r="I58" s="348"/>
      <c r="J58" s="131">
        <v>3200</v>
      </c>
      <c r="K58" s="249"/>
      <c r="L58" s="470" t="e">
        <f t="shared" ref="L58:P58" si="7">$J58*L$7</f>
        <v>#DIV/0!</v>
      </c>
      <c r="M58" s="139" t="e">
        <f t="shared" si="7"/>
        <v>#DIV/0!</v>
      </c>
      <c r="N58" s="470" t="e">
        <f t="shared" si="7"/>
        <v>#DIV/0!</v>
      </c>
      <c r="O58" s="139" t="e">
        <f t="shared" si="7"/>
        <v>#DIV/0!</v>
      </c>
      <c r="P58" s="470" t="e">
        <f t="shared" si="7"/>
        <v>#DIV/0!</v>
      </c>
      <c r="Q58" s="139" t="e">
        <f t="shared" ref="Q58" si="8">$J58*Q$7</f>
        <v>#DIV/0!</v>
      </c>
      <c r="R58" s="320"/>
      <c r="S58" s="247"/>
      <c r="T58" s="247"/>
      <c r="U58" s="247"/>
      <c r="V58" s="247"/>
      <c r="W58" s="247"/>
      <c r="X58" s="247"/>
      <c r="Y58" s="247"/>
      <c r="Z58" s="247"/>
      <c r="AA58" s="237"/>
      <c r="AB58" s="237"/>
      <c r="AC58" s="237"/>
      <c r="AD58" s="237"/>
      <c r="AE58" s="237"/>
      <c r="AF58" s="237"/>
      <c r="AG58" s="237"/>
      <c r="AH58" s="237"/>
      <c r="AI58" s="237"/>
      <c r="AJ58" s="237"/>
      <c r="AK58" s="237"/>
      <c r="AL58" s="237"/>
      <c r="AM58" s="237"/>
      <c r="AN58" s="469">
        <v>0</v>
      </c>
    </row>
    <row r="59" spans="1:40" ht="18">
      <c r="A59" s="320"/>
      <c r="B59" s="331" t="s">
        <v>68</v>
      </c>
      <c r="C59" s="249"/>
      <c r="D59" s="249"/>
      <c r="E59" s="348" t="s">
        <v>69</v>
      </c>
      <c r="F59" s="348"/>
      <c r="G59" s="348"/>
      <c r="H59" s="348"/>
      <c r="I59" s="348"/>
      <c r="J59" s="146" t="s">
        <v>115</v>
      </c>
      <c r="K59" s="249"/>
      <c r="L59" s="345"/>
      <c r="M59" s="310"/>
      <c r="N59" s="345"/>
      <c r="O59" s="310"/>
      <c r="P59" s="345"/>
      <c r="Q59" s="310"/>
      <c r="R59" s="320"/>
      <c r="S59" s="247"/>
      <c r="T59" s="247"/>
      <c r="U59" s="247"/>
      <c r="V59" s="247"/>
      <c r="W59" s="247"/>
      <c r="X59" s="247"/>
      <c r="Y59" s="247"/>
      <c r="Z59" s="247"/>
      <c r="AA59" s="237"/>
      <c r="AB59" s="237"/>
      <c r="AC59" s="237"/>
      <c r="AD59" s="237"/>
      <c r="AE59" s="237"/>
      <c r="AF59" s="237"/>
      <c r="AG59" s="237"/>
      <c r="AH59" s="237"/>
      <c r="AI59" s="237"/>
      <c r="AJ59" s="237"/>
      <c r="AK59" s="237"/>
      <c r="AL59" s="237"/>
      <c r="AM59" s="237"/>
    </row>
    <row r="60" spans="1:40" ht="18">
      <c r="A60" s="320"/>
      <c r="B60" s="331" t="s">
        <v>70</v>
      </c>
      <c r="C60" s="249"/>
      <c r="D60" s="249"/>
      <c r="E60" s="348" t="s">
        <v>71</v>
      </c>
      <c r="F60" s="348"/>
      <c r="G60" s="348"/>
      <c r="H60" s="348"/>
      <c r="I60" s="348"/>
      <c r="J60" s="146" t="s">
        <v>115</v>
      </c>
      <c r="K60" s="249"/>
      <c r="L60" s="331"/>
      <c r="M60" s="310"/>
      <c r="N60" s="331"/>
      <c r="O60" s="310"/>
      <c r="P60" s="331"/>
      <c r="Q60" s="310"/>
      <c r="R60" s="320"/>
      <c r="S60" s="247"/>
      <c r="T60" s="247"/>
      <c r="U60" s="247"/>
      <c r="V60" s="247"/>
      <c r="W60" s="247"/>
      <c r="X60" s="247"/>
      <c r="Y60" s="247"/>
      <c r="Z60" s="247"/>
      <c r="AA60" s="237"/>
      <c r="AB60" s="237"/>
      <c r="AC60" s="237"/>
      <c r="AD60" s="237"/>
      <c r="AE60" s="237"/>
      <c r="AF60" s="237"/>
      <c r="AG60" s="237"/>
      <c r="AH60" s="237"/>
      <c r="AI60" s="237"/>
      <c r="AJ60" s="237"/>
      <c r="AK60" s="237"/>
      <c r="AL60" s="237"/>
      <c r="AM60" s="237"/>
    </row>
    <row r="61" spans="1:40" ht="6" customHeight="1">
      <c r="A61" s="320"/>
      <c r="B61" s="331"/>
      <c r="C61" s="249"/>
      <c r="D61" s="249"/>
      <c r="E61" s="249"/>
      <c r="F61" s="249"/>
      <c r="G61" s="249"/>
      <c r="H61" s="249"/>
      <c r="I61" s="249"/>
      <c r="J61" s="249"/>
      <c r="K61" s="249"/>
      <c r="L61" s="331"/>
      <c r="M61" s="310"/>
      <c r="N61" s="331"/>
      <c r="O61" s="310"/>
      <c r="P61" s="331"/>
      <c r="Q61" s="310"/>
      <c r="R61" s="320"/>
      <c r="S61" s="247"/>
      <c r="T61" s="247"/>
      <c r="U61" s="247"/>
      <c r="V61" s="247"/>
      <c r="W61" s="247"/>
      <c r="X61" s="247"/>
      <c r="Y61" s="247"/>
      <c r="Z61" s="247"/>
      <c r="AA61" s="237"/>
      <c r="AB61" s="237"/>
      <c r="AC61" s="237"/>
      <c r="AD61" s="237"/>
      <c r="AE61" s="237"/>
      <c r="AF61" s="237"/>
      <c r="AG61" s="237"/>
      <c r="AH61" s="237"/>
      <c r="AI61" s="237"/>
      <c r="AJ61" s="237"/>
      <c r="AK61" s="237"/>
      <c r="AL61" s="237"/>
      <c r="AM61" s="237"/>
    </row>
    <row r="62" spans="1:40" ht="18">
      <c r="A62" s="320"/>
      <c r="B62" s="346" t="s">
        <v>72</v>
      </c>
      <c r="C62" s="347"/>
      <c r="D62" s="347"/>
      <c r="E62" s="348" t="s">
        <v>73</v>
      </c>
      <c r="F62" s="348"/>
      <c r="G62" s="348"/>
      <c r="H62" s="348"/>
      <c r="I62" s="348"/>
      <c r="J62" s="131">
        <v>7200</v>
      </c>
      <c r="K62" s="249"/>
      <c r="L62" s="470" t="e">
        <f t="shared" ref="L62:P63" si="9">$J62*L$7</f>
        <v>#DIV/0!</v>
      </c>
      <c r="M62" s="139" t="e">
        <f t="shared" si="9"/>
        <v>#DIV/0!</v>
      </c>
      <c r="N62" s="470" t="e">
        <f t="shared" si="9"/>
        <v>#DIV/0!</v>
      </c>
      <c r="O62" s="139" t="e">
        <f t="shared" si="9"/>
        <v>#DIV/0!</v>
      </c>
      <c r="P62" s="470" t="e">
        <f t="shared" si="9"/>
        <v>#DIV/0!</v>
      </c>
      <c r="Q62" s="139" t="e">
        <f t="shared" ref="Q62:Q63" si="10">$J62*Q$7</f>
        <v>#DIV/0!</v>
      </c>
      <c r="R62" s="320"/>
      <c r="S62" s="247"/>
      <c r="T62" s="247"/>
      <c r="U62" s="247"/>
      <c r="V62" s="247"/>
      <c r="W62" s="247"/>
      <c r="X62" s="247"/>
      <c r="Y62" s="247"/>
      <c r="Z62" s="247"/>
      <c r="AA62" s="237"/>
      <c r="AB62" s="237"/>
      <c r="AC62" s="237"/>
      <c r="AD62" s="237"/>
      <c r="AE62" s="237"/>
      <c r="AF62" s="237"/>
      <c r="AG62" s="237"/>
      <c r="AH62" s="237"/>
      <c r="AI62" s="237"/>
      <c r="AJ62" s="237"/>
      <c r="AK62" s="237"/>
      <c r="AL62" s="237"/>
      <c r="AM62" s="237"/>
      <c r="AN62" s="469">
        <v>0</v>
      </c>
    </row>
    <row r="63" spans="1:40" ht="18">
      <c r="A63" s="320"/>
      <c r="B63" s="331" t="s">
        <v>74</v>
      </c>
      <c r="C63" s="249"/>
      <c r="D63" s="249"/>
      <c r="E63" s="348" t="s">
        <v>75</v>
      </c>
      <c r="F63" s="348"/>
      <c r="G63" s="348"/>
      <c r="H63" s="348"/>
      <c r="I63" s="348"/>
      <c r="J63" s="131">
        <v>4800</v>
      </c>
      <c r="K63" s="249"/>
      <c r="L63" s="470" t="e">
        <f t="shared" si="9"/>
        <v>#DIV/0!</v>
      </c>
      <c r="M63" s="139" t="e">
        <f t="shared" si="9"/>
        <v>#DIV/0!</v>
      </c>
      <c r="N63" s="470" t="e">
        <f t="shared" si="9"/>
        <v>#DIV/0!</v>
      </c>
      <c r="O63" s="139" t="e">
        <f t="shared" si="9"/>
        <v>#DIV/0!</v>
      </c>
      <c r="P63" s="470" t="e">
        <f t="shared" si="9"/>
        <v>#DIV/0!</v>
      </c>
      <c r="Q63" s="139" t="e">
        <f t="shared" si="10"/>
        <v>#DIV/0!</v>
      </c>
      <c r="R63" s="320"/>
      <c r="S63" s="247"/>
      <c r="T63" s="247"/>
      <c r="U63" s="247"/>
      <c r="V63" s="247"/>
      <c r="W63" s="247"/>
      <c r="X63" s="247"/>
      <c r="Y63" s="247"/>
      <c r="Z63" s="247"/>
      <c r="AA63" s="237"/>
      <c r="AB63" s="237"/>
      <c r="AC63" s="237"/>
      <c r="AD63" s="237"/>
      <c r="AE63" s="237"/>
      <c r="AF63" s="237"/>
      <c r="AG63" s="237"/>
      <c r="AH63" s="237"/>
      <c r="AI63" s="237"/>
      <c r="AJ63" s="237"/>
      <c r="AK63" s="237"/>
      <c r="AL63" s="237"/>
      <c r="AM63" s="237"/>
      <c r="AN63" s="469">
        <v>0</v>
      </c>
    </row>
    <row r="64" spans="1:40" ht="18">
      <c r="A64" s="320"/>
      <c r="B64" s="331" t="s">
        <v>145</v>
      </c>
      <c r="C64" s="249"/>
      <c r="D64" s="249"/>
      <c r="E64" s="348" t="s">
        <v>142</v>
      </c>
      <c r="F64" s="348"/>
      <c r="G64" s="348"/>
      <c r="H64" s="348"/>
      <c r="I64" s="348"/>
      <c r="J64" s="146" t="s">
        <v>115</v>
      </c>
      <c r="K64" s="249"/>
      <c r="L64" s="345"/>
      <c r="M64" s="310"/>
      <c r="N64" s="345"/>
      <c r="O64" s="310"/>
      <c r="P64" s="345"/>
      <c r="Q64" s="310"/>
      <c r="R64" s="320"/>
      <c r="S64" s="247"/>
      <c r="T64" s="247"/>
      <c r="U64" s="247"/>
      <c r="V64" s="247"/>
      <c r="W64" s="247"/>
      <c r="X64" s="247"/>
      <c r="Y64" s="247"/>
      <c r="Z64" s="247"/>
      <c r="AA64" s="237"/>
      <c r="AB64" s="237"/>
      <c r="AC64" s="237"/>
      <c r="AD64" s="237"/>
      <c r="AE64" s="237"/>
      <c r="AF64" s="237"/>
      <c r="AG64" s="237"/>
      <c r="AH64" s="237"/>
      <c r="AI64" s="237"/>
      <c r="AJ64" s="237"/>
      <c r="AK64" s="237"/>
      <c r="AL64" s="237"/>
      <c r="AM64" s="237"/>
    </row>
    <row r="65" spans="1:40" ht="18">
      <c r="A65" s="320"/>
      <c r="B65" s="331" t="s">
        <v>76</v>
      </c>
      <c r="C65" s="249"/>
      <c r="D65" s="249"/>
      <c r="E65" s="348"/>
      <c r="F65" s="249"/>
      <c r="G65" s="249"/>
      <c r="H65" s="249"/>
      <c r="I65" s="249"/>
      <c r="J65" s="131"/>
      <c r="K65" s="249"/>
      <c r="L65" s="331"/>
      <c r="M65" s="310"/>
      <c r="N65" s="331"/>
      <c r="O65" s="310"/>
      <c r="P65" s="331"/>
      <c r="Q65" s="310"/>
      <c r="R65" s="320"/>
      <c r="S65" s="247"/>
      <c r="T65" s="247"/>
      <c r="U65" s="247"/>
      <c r="V65" s="247"/>
      <c r="W65" s="247"/>
      <c r="X65" s="247"/>
      <c r="Y65" s="247"/>
      <c r="Z65" s="247"/>
      <c r="AA65" s="237"/>
      <c r="AB65" s="237"/>
      <c r="AC65" s="237"/>
      <c r="AD65" s="237"/>
      <c r="AE65" s="237"/>
      <c r="AF65" s="237"/>
      <c r="AG65" s="237"/>
      <c r="AH65" s="237"/>
      <c r="AI65" s="237"/>
      <c r="AJ65" s="237"/>
      <c r="AK65" s="237"/>
      <c r="AL65" s="237"/>
      <c r="AM65" s="237"/>
    </row>
    <row r="66" spans="1:40" ht="6" customHeight="1">
      <c r="A66" s="320"/>
      <c r="B66" s="331"/>
      <c r="C66" s="249"/>
      <c r="D66" s="249"/>
      <c r="E66" s="249"/>
      <c r="F66" s="249"/>
      <c r="G66" s="249"/>
      <c r="H66" s="249"/>
      <c r="I66" s="249"/>
      <c r="J66" s="249"/>
      <c r="K66" s="249"/>
      <c r="L66" s="331"/>
      <c r="M66" s="310"/>
      <c r="N66" s="331"/>
      <c r="O66" s="310"/>
      <c r="P66" s="331"/>
      <c r="Q66" s="310"/>
      <c r="R66" s="320"/>
      <c r="S66" s="247"/>
      <c r="T66" s="247"/>
      <c r="U66" s="247"/>
      <c r="V66" s="247"/>
      <c r="W66" s="247"/>
      <c r="X66" s="247"/>
      <c r="Y66" s="247"/>
      <c r="Z66" s="247"/>
      <c r="AA66" s="237"/>
      <c r="AB66" s="237"/>
      <c r="AC66" s="237"/>
      <c r="AD66" s="237"/>
      <c r="AE66" s="237"/>
      <c r="AF66" s="237"/>
      <c r="AG66" s="237"/>
      <c r="AH66" s="237"/>
      <c r="AI66" s="237"/>
      <c r="AJ66" s="237"/>
      <c r="AK66" s="237"/>
      <c r="AL66" s="237"/>
      <c r="AM66" s="237"/>
    </row>
    <row r="67" spans="1:40" ht="18">
      <c r="A67" s="320"/>
      <c r="B67" s="346" t="s">
        <v>108</v>
      </c>
      <c r="C67" s="347"/>
      <c r="D67" s="347"/>
      <c r="E67" s="247"/>
      <c r="F67" s="247"/>
      <c r="G67" s="247"/>
      <c r="H67" s="247"/>
      <c r="I67" s="247"/>
      <c r="J67" s="247"/>
      <c r="K67" s="310"/>
      <c r="L67" s="345"/>
      <c r="M67" s="310"/>
      <c r="N67" s="345"/>
      <c r="O67" s="310"/>
      <c r="P67" s="345"/>
      <c r="Q67" s="310"/>
      <c r="R67" s="320"/>
      <c r="S67" s="247"/>
      <c r="T67" s="247"/>
      <c r="U67" s="247"/>
      <c r="V67" s="247"/>
      <c r="W67" s="247"/>
      <c r="X67" s="247"/>
      <c r="Y67" s="247"/>
      <c r="Z67" s="247"/>
      <c r="AA67" s="237"/>
      <c r="AB67" s="237"/>
      <c r="AC67" s="237"/>
      <c r="AD67" s="237"/>
      <c r="AE67" s="237"/>
      <c r="AF67" s="237"/>
      <c r="AG67" s="237"/>
      <c r="AH67" s="237"/>
      <c r="AI67" s="237"/>
      <c r="AJ67" s="237"/>
      <c r="AK67" s="237"/>
      <c r="AL67" s="237"/>
      <c r="AM67" s="237"/>
    </row>
    <row r="68" spans="1:40" ht="18">
      <c r="A68" s="320"/>
      <c r="B68" s="366" t="s">
        <v>112</v>
      </c>
      <c r="C68" s="259"/>
      <c r="D68" s="259"/>
      <c r="E68" s="348" t="s">
        <v>111</v>
      </c>
      <c r="F68" s="348"/>
      <c r="G68" s="348"/>
      <c r="H68" s="348"/>
      <c r="I68" s="348"/>
      <c r="J68" s="131">
        <v>9900</v>
      </c>
      <c r="K68" s="310"/>
      <c r="L68" s="470" t="e">
        <f t="shared" ref="L68:P69" si="11">$J68*L$7</f>
        <v>#DIV/0!</v>
      </c>
      <c r="M68" s="139" t="e">
        <f t="shared" si="11"/>
        <v>#DIV/0!</v>
      </c>
      <c r="N68" s="470" t="e">
        <f t="shared" si="11"/>
        <v>#DIV/0!</v>
      </c>
      <c r="O68" s="139" t="e">
        <f t="shared" si="11"/>
        <v>#DIV/0!</v>
      </c>
      <c r="P68" s="470" t="e">
        <f t="shared" si="11"/>
        <v>#DIV/0!</v>
      </c>
      <c r="Q68" s="139" t="e">
        <f t="shared" ref="Q68:Q69" si="12">$J68*Q$7</f>
        <v>#DIV/0!</v>
      </c>
      <c r="R68" s="320"/>
      <c r="S68" s="247"/>
      <c r="T68" s="247"/>
      <c r="U68" s="247"/>
      <c r="V68" s="247"/>
      <c r="W68" s="247"/>
      <c r="X68" s="247"/>
      <c r="Y68" s="247"/>
      <c r="Z68" s="247"/>
      <c r="AA68" s="237"/>
      <c r="AB68" s="237"/>
      <c r="AC68" s="237"/>
      <c r="AD68" s="237"/>
      <c r="AE68" s="237"/>
      <c r="AF68" s="237"/>
      <c r="AG68" s="237"/>
      <c r="AH68" s="237"/>
      <c r="AI68" s="237"/>
      <c r="AJ68" s="237"/>
      <c r="AK68" s="237"/>
      <c r="AL68" s="237"/>
      <c r="AM68" s="237"/>
      <c r="AN68" s="469">
        <v>0</v>
      </c>
    </row>
    <row r="69" spans="1:40" ht="18">
      <c r="A69" s="320"/>
      <c r="B69" s="331" t="s">
        <v>113</v>
      </c>
      <c r="C69" s="249"/>
      <c r="D69" s="249"/>
      <c r="E69" s="348" t="s">
        <v>114</v>
      </c>
      <c r="F69" s="348"/>
      <c r="G69" s="348"/>
      <c r="H69" s="348"/>
      <c r="I69" s="348"/>
      <c r="J69" s="131">
        <v>8000</v>
      </c>
      <c r="K69" s="310"/>
      <c r="L69" s="470" t="e">
        <f t="shared" si="11"/>
        <v>#DIV/0!</v>
      </c>
      <c r="M69" s="139" t="e">
        <f t="shared" si="11"/>
        <v>#DIV/0!</v>
      </c>
      <c r="N69" s="470" t="e">
        <f t="shared" si="11"/>
        <v>#DIV/0!</v>
      </c>
      <c r="O69" s="139" t="e">
        <f t="shared" si="11"/>
        <v>#DIV/0!</v>
      </c>
      <c r="P69" s="470" t="e">
        <f t="shared" si="11"/>
        <v>#DIV/0!</v>
      </c>
      <c r="Q69" s="139" t="e">
        <f t="shared" si="12"/>
        <v>#DIV/0!</v>
      </c>
      <c r="R69" s="320"/>
      <c r="S69" s="247"/>
      <c r="T69" s="247"/>
      <c r="U69" s="247"/>
      <c r="V69" s="247"/>
      <c r="W69" s="247"/>
      <c r="X69" s="247"/>
      <c r="Y69" s="247"/>
      <c r="Z69" s="247"/>
      <c r="AA69" s="237"/>
      <c r="AB69" s="237"/>
      <c r="AC69" s="237"/>
      <c r="AD69" s="237"/>
      <c r="AE69" s="237"/>
      <c r="AF69" s="237"/>
      <c r="AG69" s="237"/>
      <c r="AH69" s="237"/>
      <c r="AI69" s="237"/>
      <c r="AJ69" s="237"/>
      <c r="AK69" s="237"/>
      <c r="AL69" s="237"/>
      <c r="AM69" s="237"/>
      <c r="AN69" s="469">
        <v>0</v>
      </c>
    </row>
    <row r="70" spans="1:40" ht="18">
      <c r="A70" s="320"/>
      <c r="B70" s="331" t="s">
        <v>77</v>
      </c>
      <c r="C70" s="249"/>
      <c r="D70" s="249"/>
      <c r="E70" s="348"/>
      <c r="F70" s="348"/>
      <c r="G70" s="348"/>
      <c r="H70" s="348"/>
      <c r="I70" s="348"/>
      <c r="J70" s="131"/>
      <c r="K70" s="310"/>
      <c r="L70" s="138"/>
      <c r="M70" s="139"/>
      <c r="N70" s="138"/>
      <c r="O70" s="139"/>
      <c r="P70" s="138"/>
      <c r="Q70" s="139"/>
      <c r="R70" s="320"/>
      <c r="S70" s="247"/>
      <c r="T70" s="247"/>
      <c r="U70" s="247"/>
      <c r="V70" s="247"/>
      <c r="W70" s="247"/>
      <c r="X70" s="247"/>
      <c r="Y70" s="247"/>
      <c r="Z70" s="247"/>
      <c r="AA70" s="237"/>
      <c r="AB70" s="237"/>
      <c r="AC70" s="237"/>
      <c r="AD70" s="237"/>
      <c r="AE70" s="237"/>
      <c r="AF70" s="237"/>
      <c r="AG70" s="237"/>
      <c r="AH70" s="237"/>
      <c r="AI70" s="237"/>
      <c r="AJ70" s="237"/>
      <c r="AK70" s="237"/>
      <c r="AL70" s="237"/>
      <c r="AM70" s="237"/>
    </row>
    <row r="71" spans="1:40" ht="19" thickBot="1">
      <c r="A71" s="320"/>
      <c r="B71" s="362" t="s">
        <v>78</v>
      </c>
      <c r="C71" s="311"/>
      <c r="D71" s="311"/>
      <c r="E71" s="367"/>
      <c r="F71" s="367"/>
      <c r="G71" s="367"/>
      <c r="H71" s="367"/>
      <c r="I71" s="367"/>
      <c r="J71" s="223"/>
      <c r="K71" s="312"/>
      <c r="L71" s="208"/>
      <c r="M71" s="209"/>
      <c r="N71" s="208"/>
      <c r="O71" s="209"/>
      <c r="P71" s="208"/>
      <c r="Q71" s="209"/>
      <c r="R71" s="320"/>
      <c r="S71" s="247"/>
      <c r="T71" s="247"/>
      <c r="U71" s="247"/>
      <c r="V71" s="247"/>
      <c r="W71" s="247"/>
      <c r="X71" s="247"/>
      <c r="Y71" s="247"/>
      <c r="Z71" s="247"/>
      <c r="AA71" s="237"/>
      <c r="AB71" s="237"/>
      <c r="AC71" s="237"/>
      <c r="AD71" s="237"/>
      <c r="AE71" s="237"/>
      <c r="AF71" s="237"/>
      <c r="AG71" s="237"/>
      <c r="AH71" s="237"/>
      <c r="AI71" s="237"/>
      <c r="AJ71" s="237"/>
      <c r="AK71" s="237"/>
      <c r="AL71" s="237"/>
      <c r="AM71" s="237"/>
    </row>
    <row r="72" spans="1:40" ht="24" customHeight="1" thickBot="1">
      <c r="A72" s="349" t="s">
        <v>117</v>
      </c>
      <c r="B72" s="311"/>
      <c r="C72" s="311"/>
      <c r="D72" s="311"/>
      <c r="E72" s="311"/>
      <c r="F72" s="311"/>
      <c r="G72" s="311"/>
      <c r="H72" s="311"/>
      <c r="I72" s="311"/>
      <c r="J72" s="311"/>
      <c r="K72" s="311"/>
      <c r="L72" s="311"/>
      <c r="M72" s="311"/>
      <c r="N72" s="311"/>
      <c r="O72" s="311"/>
      <c r="P72" s="311"/>
      <c r="Q72" s="311"/>
      <c r="R72" s="312"/>
      <c r="S72" s="247"/>
      <c r="T72" s="247"/>
      <c r="U72" s="247"/>
      <c r="V72" s="247"/>
      <c r="W72" s="247"/>
      <c r="X72" s="247"/>
      <c r="Y72" s="247"/>
      <c r="Z72" s="247"/>
      <c r="AA72" s="237"/>
      <c r="AB72" s="237"/>
      <c r="AC72" s="237"/>
      <c r="AD72" s="237"/>
      <c r="AE72" s="237"/>
      <c r="AF72" s="237"/>
      <c r="AG72" s="237"/>
      <c r="AH72" s="237"/>
      <c r="AI72" s="237"/>
      <c r="AJ72" s="237"/>
      <c r="AK72" s="237"/>
      <c r="AL72" s="237"/>
      <c r="AM72" s="237"/>
    </row>
    <row r="73" spans="1:40">
      <c r="A73" s="308"/>
      <c r="B73" s="373" t="s">
        <v>140</v>
      </c>
      <c r="C73" s="374"/>
      <c r="D73" s="374"/>
      <c r="E73" s="374"/>
      <c r="F73" s="374"/>
      <c r="G73" s="374"/>
      <c r="H73" s="374"/>
      <c r="I73" s="374"/>
      <c r="J73" s="374"/>
      <c r="K73" s="374"/>
      <c r="L73" s="374"/>
      <c r="M73" s="374"/>
      <c r="N73" s="374"/>
      <c r="O73" s="374"/>
      <c r="P73" s="374"/>
      <c r="Q73" s="374"/>
      <c r="R73" s="374"/>
      <c r="S73" s="247"/>
      <c r="T73" s="247"/>
      <c r="U73" s="247"/>
      <c r="V73" s="247"/>
      <c r="W73" s="247"/>
      <c r="X73" s="247"/>
      <c r="Y73" s="247"/>
      <c r="Z73" s="247"/>
      <c r="AA73" s="237"/>
      <c r="AB73" s="237"/>
      <c r="AC73" s="237"/>
      <c r="AD73" s="237"/>
      <c r="AE73" s="237"/>
      <c r="AF73" s="237"/>
      <c r="AG73" s="237"/>
      <c r="AH73" s="237"/>
      <c r="AI73" s="237"/>
      <c r="AJ73" s="237"/>
      <c r="AK73" s="237"/>
      <c r="AL73" s="237"/>
      <c r="AM73" s="237"/>
    </row>
    <row r="74" spans="1:40">
      <c r="A74" s="247"/>
      <c r="B74" s="375"/>
      <c r="C74" s="375"/>
      <c r="D74" s="375"/>
      <c r="E74" s="375"/>
      <c r="F74" s="375"/>
      <c r="G74" s="375"/>
      <c r="H74" s="375"/>
      <c r="I74" s="375"/>
      <c r="J74" s="375"/>
      <c r="K74" s="375"/>
      <c r="L74" s="375"/>
      <c r="M74" s="375"/>
      <c r="N74" s="375"/>
      <c r="O74" s="375"/>
      <c r="P74" s="375"/>
      <c r="Q74" s="375"/>
      <c r="R74" s="375"/>
      <c r="S74" s="247"/>
      <c r="T74" s="247"/>
      <c r="U74" s="247"/>
      <c r="V74" s="247"/>
      <c r="W74" s="247"/>
      <c r="X74" s="247"/>
      <c r="Y74" s="247"/>
      <c r="Z74" s="247"/>
      <c r="AA74" s="237"/>
      <c r="AB74" s="237"/>
      <c r="AC74" s="237"/>
      <c r="AD74" s="237"/>
      <c r="AE74" s="237"/>
      <c r="AF74" s="237"/>
      <c r="AG74" s="237"/>
      <c r="AH74" s="237"/>
      <c r="AI74" s="237"/>
      <c r="AJ74" s="237"/>
      <c r="AK74" s="237"/>
      <c r="AL74" s="237"/>
      <c r="AM74" s="237"/>
    </row>
    <row r="75" spans="1:40">
      <c r="A75" s="247"/>
      <c r="B75" s="375"/>
      <c r="C75" s="375"/>
      <c r="D75" s="375"/>
      <c r="E75" s="375"/>
      <c r="F75" s="375"/>
      <c r="G75" s="375"/>
      <c r="H75" s="375"/>
      <c r="I75" s="375"/>
      <c r="J75" s="375"/>
      <c r="K75" s="375"/>
      <c r="L75" s="375"/>
      <c r="M75" s="375"/>
      <c r="N75" s="375"/>
      <c r="O75" s="375"/>
      <c r="P75" s="375"/>
      <c r="Q75" s="375"/>
      <c r="R75" s="375"/>
      <c r="S75" s="247"/>
      <c r="T75" s="247"/>
      <c r="U75" s="247"/>
      <c r="V75" s="247"/>
      <c r="W75" s="247"/>
      <c r="X75" s="247"/>
      <c r="Y75" s="247"/>
      <c r="Z75" s="247"/>
      <c r="AA75" s="237"/>
      <c r="AB75" s="237"/>
      <c r="AC75" s="237"/>
      <c r="AD75" s="237"/>
      <c r="AE75" s="237"/>
      <c r="AF75" s="237"/>
      <c r="AG75" s="237"/>
      <c r="AH75" s="237"/>
      <c r="AI75" s="237"/>
      <c r="AJ75" s="237"/>
      <c r="AK75" s="237"/>
      <c r="AL75" s="237"/>
      <c r="AM75" s="237"/>
    </row>
    <row r="76" spans="1:40">
      <c r="A76" s="247"/>
      <c r="B76" s="375"/>
      <c r="C76" s="375"/>
      <c r="D76" s="375"/>
      <c r="E76" s="375"/>
      <c r="F76" s="375"/>
      <c r="G76" s="375"/>
      <c r="H76" s="375"/>
      <c r="I76" s="375"/>
      <c r="J76" s="375"/>
      <c r="K76" s="375"/>
      <c r="L76" s="375"/>
      <c r="M76" s="375"/>
      <c r="N76" s="375"/>
      <c r="O76" s="375"/>
      <c r="P76" s="375"/>
      <c r="Q76" s="375"/>
      <c r="R76" s="375"/>
      <c r="S76" s="247"/>
      <c r="T76" s="247"/>
      <c r="U76" s="247"/>
      <c r="V76" s="247"/>
      <c r="W76" s="247"/>
      <c r="X76" s="247"/>
      <c r="Y76" s="247"/>
      <c r="Z76" s="247"/>
      <c r="AA76" s="237"/>
      <c r="AB76" s="237"/>
      <c r="AC76" s="237"/>
      <c r="AD76" s="237"/>
      <c r="AE76" s="237"/>
      <c r="AF76" s="237"/>
      <c r="AG76" s="237"/>
      <c r="AH76" s="237"/>
      <c r="AI76" s="237"/>
      <c r="AJ76" s="237"/>
      <c r="AK76" s="237"/>
      <c r="AL76" s="237"/>
      <c r="AM76" s="237"/>
    </row>
    <row r="77" spans="1:40">
      <c r="A77" s="247"/>
      <c r="B77" s="375"/>
      <c r="C77" s="375"/>
      <c r="D77" s="375"/>
      <c r="E77" s="375"/>
      <c r="F77" s="375"/>
      <c r="G77" s="375"/>
      <c r="H77" s="375"/>
      <c r="I77" s="375"/>
      <c r="J77" s="375"/>
      <c r="K77" s="375"/>
      <c r="L77" s="375"/>
      <c r="M77" s="375"/>
      <c r="N77" s="375"/>
      <c r="O77" s="375"/>
      <c r="P77" s="375"/>
      <c r="Q77" s="375"/>
      <c r="R77" s="375"/>
      <c r="S77" s="247"/>
      <c r="T77" s="247"/>
      <c r="U77" s="247"/>
      <c r="V77" s="247"/>
      <c r="W77" s="247"/>
      <c r="X77" s="247"/>
      <c r="Y77" s="247"/>
      <c r="Z77" s="247"/>
      <c r="AA77" s="237"/>
      <c r="AB77" s="237"/>
      <c r="AC77" s="237"/>
      <c r="AD77" s="237"/>
      <c r="AE77" s="237"/>
      <c r="AF77" s="237"/>
      <c r="AG77" s="237"/>
      <c r="AH77" s="237"/>
      <c r="AI77" s="237"/>
      <c r="AJ77" s="237"/>
      <c r="AK77" s="237"/>
      <c r="AL77" s="237"/>
      <c r="AM77" s="237"/>
    </row>
    <row r="78" spans="1:40">
      <c r="A78" s="247"/>
      <c r="B78" s="375"/>
      <c r="C78" s="375"/>
      <c r="D78" s="375"/>
      <c r="E78" s="375"/>
      <c r="F78" s="375"/>
      <c r="G78" s="375"/>
      <c r="H78" s="375"/>
      <c r="I78" s="375"/>
      <c r="J78" s="375"/>
      <c r="K78" s="375"/>
      <c r="L78" s="375"/>
      <c r="M78" s="375"/>
      <c r="N78" s="375"/>
      <c r="O78" s="375"/>
      <c r="P78" s="375"/>
      <c r="Q78" s="375"/>
      <c r="R78" s="375"/>
      <c r="S78" s="247"/>
      <c r="T78" s="247"/>
      <c r="U78" s="247"/>
      <c r="V78" s="247"/>
      <c r="W78" s="247"/>
      <c r="X78" s="247"/>
      <c r="Y78" s="247"/>
      <c r="Z78" s="247"/>
      <c r="AA78" s="237"/>
      <c r="AB78" s="237"/>
      <c r="AC78" s="237"/>
      <c r="AD78" s="237"/>
      <c r="AE78" s="237"/>
      <c r="AF78" s="237"/>
      <c r="AG78" s="237"/>
      <c r="AH78" s="237"/>
      <c r="AI78" s="237"/>
      <c r="AJ78" s="237"/>
      <c r="AK78" s="237"/>
      <c r="AL78" s="237"/>
      <c r="AM78" s="237"/>
    </row>
    <row r="79" spans="1:40" ht="51" customHeight="1">
      <c r="A79" s="247"/>
      <c r="B79" s="376"/>
      <c r="C79" s="376"/>
      <c r="D79" s="376"/>
      <c r="E79" s="376"/>
      <c r="F79" s="376"/>
      <c r="G79" s="376"/>
      <c r="H79" s="376"/>
      <c r="I79" s="376"/>
      <c r="J79" s="376"/>
      <c r="K79" s="376"/>
      <c r="L79" s="376"/>
      <c r="M79" s="376"/>
      <c r="N79" s="376"/>
      <c r="O79" s="376"/>
      <c r="P79" s="376"/>
      <c r="Q79" s="376"/>
      <c r="R79" s="376"/>
      <c r="S79" s="247"/>
      <c r="T79" s="247"/>
      <c r="U79" s="247"/>
      <c r="V79" s="247"/>
      <c r="W79" s="247"/>
      <c r="X79" s="247"/>
      <c r="Y79" s="247"/>
      <c r="Z79" s="247"/>
      <c r="AA79" s="237"/>
      <c r="AB79" s="237"/>
      <c r="AC79" s="237"/>
      <c r="AD79" s="237"/>
      <c r="AE79" s="237"/>
      <c r="AF79" s="237"/>
      <c r="AG79" s="237"/>
      <c r="AH79" s="237"/>
      <c r="AI79" s="237"/>
      <c r="AJ79" s="237"/>
      <c r="AK79" s="237"/>
      <c r="AL79" s="237"/>
      <c r="AM79" s="237"/>
    </row>
    <row r="80" spans="1:40" ht="51" customHeight="1">
      <c r="A80" s="247"/>
      <c r="B80" s="376"/>
      <c r="C80" s="376"/>
      <c r="D80" s="376"/>
      <c r="E80" s="376"/>
      <c r="F80" s="376"/>
      <c r="G80" s="376"/>
      <c r="H80" s="376"/>
      <c r="I80" s="376"/>
      <c r="J80" s="376"/>
      <c r="K80" s="376"/>
      <c r="L80" s="376"/>
      <c r="M80" s="376"/>
      <c r="N80" s="376"/>
      <c r="O80" s="376"/>
      <c r="P80" s="376"/>
      <c r="Q80" s="376"/>
      <c r="R80" s="376"/>
      <c r="S80" s="247"/>
      <c r="T80" s="247"/>
      <c r="U80" s="247"/>
      <c r="V80" s="247"/>
      <c r="W80" s="247"/>
      <c r="X80" s="247"/>
      <c r="Y80" s="247"/>
      <c r="Z80" s="247"/>
      <c r="AA80" s="237"/>
      <c r="AB80" s="237"/>
      <c r="AC80" s="237"/>
      <c r="AD80" s="237"/>
      <c r="AE80" s="237"/>
      <c r="AF80" s="237"/>
      <c r="AG80" s="237"/>
      <c r="AH80" s="237"/>
      <c r="AI80" s="237"/>
      <c r="AJ80" s="237"/>
      <c r="AK80" s="237"/>
      <c r="AL80" s="237"/>
      <c r="AM80" s="237"/>
    </row>
    <row r="81" spans="1:39" ht="51" customHeight="1">
      <c r="A81" s="247"/>
      <c r="B81" s="376"/>
      <c r="C81" s="376"/>
      <c r="D81" s="376"/>
      <c r="E81" s="376"/>
      <c r="F81" s="376"/>
      <c r="G81" s="376"/>
      <c r="H81" s="376"/>
      <c r="I81" s="376"/>
      <c r="J81" s="376"/>
      <c r="K81" s="376"/>
      <c r="L81" s="376"/>
      <c r="M81" s="376"/>
      <c r="N81" s="376"/>
      <c r="O81" s="376"/>
      <c r="P81" s="376"/>
      <c r="Q81" s="376"/>
      <c r="R81" s="376"/>
      <c r="S81" s="247"/>
      <c r="T81" s="247"/>
      <c r="U81" s="247"/>
      <c r="V81" s="247"/>
      <c r="W81" s="247"/>
      <c r="X81" s="247"/>
      <c r="Y81" s="247"/>
      <c r="Z81" s="247"/>
      <c r="AA81" s="237"/>
      <c r="AB81" s="237"/>
      <c r="AC81" s="237"/>
      <c r="AD81" s="237"/>
      <c r="AE81" s="237"/>
      <c r="AF81" s="237"/>
      <c r="AG81" s="237"/>
      <c r="AH81" s="237"/>
      <c r="AI81" s="237"/>
      <c r="AJ81" s="237"/>
      <c r="AK81" s="237"/>
      <c r="AL81" s="237"/>
      <c r="AM81" s="237"/>
    </row>
    <row r="82" spans="1:39" ht="51" customHeight="1">
      <c r="A82" s="247"/>
      <c r="B82" s="376"/>
      <c r="C82" s="376"/>
      <c r="D82" s="376"/>
      <c r="E82" s="376"/>
      <c r="F82" s="376"/>
      <c r="G82" s="376"/>
      <c r="H82" s="376"/>
      <c r="I82" s="376"/>
      <c r="J82" s="376"/>
      <c r="K82" s="376"/>
      <c r="L82" s="376"/>
      <c r="M82" s="376"/>
      <c r="N82" s="376"/>
      <c r="O82" s="376"/>
      <c r="P82" s="376"/>
      <c r="Q82" s="376"/>
      <c r="R82" s="376"/>
      <c r="S82" s="247"/>
      <c r="T82" s="247"/>
      <c r="U82" s="247"/>
      <c r="V82" s="247"/>
      <c r="W82" s="247"/>
      <c r="X82" s="247"/>
      <c r="Y82" s="247"/>
      <c r="Z82" s="247"/>
      <c r="AA82" s="237"/>
      <c r="AB82" s="237"/>
      <c r="AC82" s="237"/>
      <c r="AD82" s="237"/>
      <c r="AE82" s="237"/>
      <c r="AF82" s="237"/>
      <c r="AG82" s="237"/>
      <c r="AH82" s="237"/>
      <c r="AI82" s="237"/>
      <c r="AJ82" s="237"/>
      <c r="AK82" s="237"/>
      <c r="AL82" s="237"/>
      <c r="AM82" s="237"/>
    </row>
    <row r="83" spans="1:39" ht="51" customHeight="1">
      <c r="A83" s="247"/>
      <c r="B83" s="376"/>
      <c r="C83" s="376"/>
      <c r="D83" s="376"/>
      <c r="E83" s="376"/>
      <c r="F83" s="376"/>
      <c r="G83" s="376"/>
      <c r="H83" s="376"/>
      <c r="I83" s="376"/>
      <c r="J83" s="376"/>
      <c r="K83" s="376"/>
      <c r="L83" s="376"/>
      <c r="M83" s="376"/>
      <c r="N83" s="376"/>
      <c r="O83" s="376"/>
      <c r="P83" s="376"/>
      <c r="Q83" s="376"/>
      <c r="R83" s="376"/>
      <c r="S83" s="247"/>
      <c r="T83" s="247"/>
      <c r="U83" s="247"/>
      <c r="V83" s="247"/>
      <c r="W83" s="247"/>
      <c r="X83" s="247"/>
      <c r="Y83" s="247"/>
      <c r="Z83" s="247"/>
      <c r="AA83" s="237"/>
      <c r="AB83" s="237"/>
      <c r="AC83" s="237"/>
      <c r="AD83" s="237"/>
      <c r="AE83" s="237"/>
      <c r="AF83" s="237"/>
      <c r="AG83" s="237"/>
      <c r="AH83" s="237"/>
      <c r="AI83" s="237"/>
      <c r="AJ83" s="237"/>
      <c r="AK83" s="237"/>
      <c r="AL83" s="237"/>
      <c r="AM83" s="237"/>
    </row>
    <row r="84" spans="1:39" ht="51" customHeight="1">
      <c r="A84" s="247"/>
      <c r="B84" s="376"/>
      <c r="C84" s="376"/>
      <c r="D84" s="376"/>
      <c r="E84" s="376"/>
      <c r="F84" s="376"/>
      <c r="G84" s="376"/>
      <c r="H84" s="376"/>
      <c r="I84" s="376"/>
      <c r="J84" s="376"/>
      <c r="K84" s="376"/>
      <c r="L84" s="376"/>
      <c r="M84" s="376"/>
      <c r="N84" s="376"/>
      <c r="O84" s="376"/>
      <c r="P84" s="376"/>
      <c r="Q84" s="376"/>
      <c r="R84" s="376"/>
      <c r="S84" s="247"/>
      <c r="T84" s="247"/>
      <c r="U84" s="247"/>
      <c r="V84" s="247"/>
      <c r="W84" s="247"/>
      <c r="X84" s="247"/>
      <c r="Y84" s="247"/>
      <c r="Z84" s="247"/>
      <c r="AA84" s="237"/>
      <c r="AB84" s="237"/>
      <c r="AC84" s="237"/>
      <c r="AD84" s="237"/>
      <c r="AE84" s="237"/>
      <c r="AF84" s="237"/>
      <c r="AG84" s="237"/>
      <c r="AH84" s="237"/>
      <c r="AI84" s="237"/>
      <c r="AJ84" s="237"/>
      <c r="AK84" s="237"/>
      <c r="AL84" s="237"/>
      <c r="AM84" s="237"/>
    </row>
    <row r="85" spans="1:39" ht="51" customHeight="1">
      <c r="A85" s="247"/>
      <c r="B85" s="376"/>
      <c r="C85" s="376"/>
      <c r="D85" s="376"/>
      <c r="E85" s="376"/>
      <c r="F85" s="376"/>
      <c r="G85" s="376"/>
      <c r="H85" s="376"/>
      <c r="I85" s="376"/>
      <c r="J85" s="376"/>
      <c r="K85" s="376"/>
      <c r="L85" s="376"/>
      <c r="M85" s="376"/>
      <c r="N85" s="376"/>
      <c r="O85" s="376"/>
      <c r="P85" s="376"/>
      <c r="Q85" s="376"/>
      <c r="R85" s="376"/>
      <c r="S85" s="247"/>
      <c r="T85" s="247"/>
      <c r="U85" s="247"/>
      <c r="V85" s="247"/>
      <c r="W85" s="247"/>
      <c r="X85" s="247"/>
      <c r="Y85" s="247"/>
      <c r="Z85" s="247"/>
      <c r="AA85" s="237"/>
      <c r="AB85" s="237"/>
      <c r="AC85" s="237"/>
      <c r="AD85" s="237"/>
      <c r="AE85" s="237"/>
      <c r="AF85" s="237"/>
      <c r="AG85" s="237"/>
      <c r="AH85" s="237"/>
      <c r="AI85" s="237"/>
      <c r="AJ85" s="237"/>
      <c r="AK85" s="237"/>
      <c r="AL85" s="237"/>
      <c r="AM85" s="237"/>
    </row>
    <row r="86" spans="1:39" ht="51" customHeight="1">
      <c r="A86" s="247"/>
      <c r="B86" s="376"/>
      <c r="C86" s="376"/>
      <c r="D86" s="376"/>
      <c r="E86" s="376"/>
      <c r="F86" s="376"/>
      <c r="G86" s="376"/>
      <c r="H86" s="376"/>
      <c r="I86" s="376"/>
      <c r="J86" s="376"/>
      <c r="K86" s="376"/>
      <c r="L86" s="376"/>
      <c r="M86" s="376"/>
      <c r="N86" s="376"/>
      <c r="O86" s="376"/>
      <c r="P86" s="376"/>
      <c r="Q86" s="376"/>
      <c r="R86" s="376"/>
      <c r="S86" s="247"/>
      <c r="T86" s="247"/>
      <c r="U86" s="247"/>
      <c r="V86" s="247"/>
      <c r="W86" s="247"/>
      <c r="X86" s="247"/>
      <c r="Y86" s="247"/>
      <c r="Z86" s="247"/>
      <c r="AA86" s="237"/>
      <c r="AB86" s="237"/>
      <c r="AC86" s="237"/>
      <c r="AD86" s="237"/>
      <c r="AE86" s="237"/>
      <c r="AF86" s="237"/>
      <c r="AG86" s="237"/>
      <c r="AH86" s="237"/>
      <c r="AI86" s="237"/>
      <c r="AJ86" s="237"/>
      <c r="AK86" s="237"/>
      <c r="AL86" s="237"/>
      <c r="AM86" s="237"/>
    </row>
    <row r="87" spans="1:39">
      <c r="A87" s="247"/>
      <c r="B87" s="376"/>
      <c r="C87" s="376"/>
      <c r="D87" s="376"/>
      <c r="E87" s="376"/>
      <c r="F87" s="376"/>
      <c r="G87" s="376"/>
      <c r="H87" s="376"/>
      <c r="I87" s="376"/>
      <c r="J87" s="376"/>
      <c r="K87" s="376"/>
      <c r="L87" s="376"/>
      <c r="M87" s="376"/>
      <c r="N87" s="376"/>
      <c r="O87" s="376"/>
      <c r="P87" s="376"/>
      <c r="Q87" s="376"/>
      <c r="R87" s="376"/>
      <c r="S87" s="247"/>
      <c r="T87" s="247"/>
      <c r="U87" s="247"/>
      <c r="V87" s="247"/>
      <c r="W87" s="247"/>
      <c r="X87" s="247"/>
      <c r="Y87" s="247"/>
      <c r="Z87" s="247"/>
      <c r="AA87" s="237"/>
      <c r="AB87" s="237"/>
      <c r="AC87" s="237"/>
      <c r="AD87" s="237"/>
      <c r="AE87" s="237"/>
      <c r="AF87" s="237"/>
      <c r="AG87" s="237"/>
      <c r="AH87" s="237"/>
      <c r="AI87" s="237"/>
      <c r="AJ87" s="237"/>
      <c r="AK87" s="237"/>
      <c r="AL87" s="237"/>
      <c r="AM87" s="237"/>
    </row>
    <row r="88" spans="1:39">
      <c r="A88" s="247"/>
      <c r="B88" s="376"/>
      <c r="C88" s="376"/>
      <c r="D88" s="376"/>
      <c r="E88" s="376"/>
      <c r="F88" s="376"/>
      <c r="G88" s="376"/>
      <c r="H88" s="376"/>
      <c r="I88" s="376"/>
      <c r="J88" s="376"/>
      <c r="K88" s="376"/>
      <c r="L88" s="376"/>
      <c r="M88" s="376"/>
      <c r="N88" s="376"/>
      <c r="O88" s="376"/>
      <c r="P88" s="376"/>
      <c r="Q88" s="376"/>
      <c r="R88" s="376"/>
      <c r="S88" s="247"/>
      <c r="T88" s="247"/>
      <c r="U88" s="247"/>
      <c r="V88" s="247"/>
      <c r="W88" s="247"/>
      <c r="X88" s="247"/>
      <c r="Y88" s="247"/>
      <c r="Z88" s="247"/>
      <c r="AA88" s="237"/>
      <c r="AB88" s="237"/>
      <c r="AC88" s="237"/>
      <c r="AD88" s="237"/>
      <c r="AE88" s="237"/>
      <c r="AF88" s="237"/>
      <c r="AG88" s="237"/>
      <c r="AH88" s="237"/>
      <c r="AI88" s="237"/>
      <c r="AJ88" s="237"/>
      <c r="AK88" s="237"/>
      <c r="AL88" s="237"/>
      <c r="AM88" s="237"/>
    </row>
    <row r="89" spans="1:39">
      <c r="A89" s="247"/>
      <c r="B89" s="376"/>
      <c r="C89" s="376"/>
      <c r="D89" s="376"/>
      <c r="E89" s="376"/>
      <c r="F89" s="376"/>
      <c r="G89" s="376"/>
      <c r="H89" s="376"/>
      <c r="I89" s="376"/>
      <c r="J89" s="376"/>
      <c r="K89" s="376"/>
      <c r="L89" s="376"/>
      <c r="M89" s="376"/>
      <c r="N89" s="376"/>
      <c r="O89" s="376"/>
      <c r="P89" s="376"/>
      <c r="Q89" s="376"/>
      <c r="R89" s="376"/>
      <c r="S89" s="247"/>
      <c r="T89" s="247"/>
      <c r="U89" s="247"/>
      <c r="V89" s="247"/>
      <c r="W89" s="247"/>
      <c r="X89" s="247"/>
      <c r="Y89" s="247"/>
      <c r="Z89" s="247"/>
      <c r="AA89" s="237"/>
      <c r="AB89" s="237"/>
      <c r="AC89" s="237"/>
      <c r="AD89" s="237"/>
      <c r="AE89" s="237"/>
      <c r="AF89" s="237"/>
      <c r="AG89" s="237"/>
      <c r="AH89" s="237"/>
      <c r="AI89" s="237"/>
      <c r="AJ89" s="237"/>
      <c r="AK89" s="237"/>
      <c r="AL89" s="237"/>
      <c r="AM89" s="237"/>
    </row>
  </sheetData>
  <sheetProtection password="ED0D" sheet="1" objects="1" scenarios="1" selectLockedCells="1"/>
  <mergeCells count="182">
    <mergeCell ref="B73:R89"/>
    <mergeCell ref="S1:Z89"/>
    <mergeCell ref="B40:K40"/>
    <mergeCell ref="L40:M40"/>
    <mergeCell ref="N40:O40"/>
    <mergeCell ref="P40:Q40"/>
    <mergeCell ref="B27:D27"/>
    <mergeCell ref="E27:I27"/>
    <mergeCell ref="B28:D28"/>
    <mergeCell ref="E28:I28"/>
    <mergeCell ref="B29:D29"/>
    <mergeCell ref="E29:I29"/>
    <mergeCell ref="E23:I23"/>
    <mergeCell ref="B24:D24"/>
    <mergeCell ref="E24:I24"/>
    <mergeCell ref="B35:K35"/>
    <mergeCell ref="R4:R16"/>
    <mergeCell ref="L59:M60"/>
    <mergeCell ref="N59:O60"/>
    <mergeCell ref="P59:Q60"/>
    <mergeCell ref="L64:M65"/>
    <mergeCell ref="N64:O65"/>
    <mergeCell ref="P64:Q65"/>
    <mergeCell ref="B61:K61"/>
    <mergeCell ref="B52:D52"/>
    <mergeCell ref="E52:I52"/>
    <mergeCell ref="N61:O61"/>
    <mergeCell ref="P61:Q61"/>
    <mergeCell ref="K58:K60"/>
    <mergeCell ref="B60:D60"/>
    <mergeCell ref="E60:I60"/>
    <mergeCell ref="B53:D53"/>
    <mergeCell ref="E53:I53"/>
    <mergeCell ref="B54:D54"/>
    <mergeCell ref="E54:I54"/>
    <mergeCell ref="B58:D58"/>
    <mergeCell ref="E58:I58"/>
    <mergeCell ref="K50:K54"/>
    <mergeCell ref="B50:D50"/>
    <mergeCell ref="B57:K57"/>
    <mergeCell ref="E50:I50"/>
    <mergeCell ref="B51:D51"/>
    <mergeCell ref="L66:M66"/>
    <mergeCell ref="N66:O66"/>
    <mergeCell ref="P66:Q66"/>
    <mergeCell ref="L55:M55"/>
    <mergeCell ref="N55:O55"/>
    <mergeCell ref="P55:Q55"/>
    <mergeCell ref="L57:M57"/>
    <mergeCell ref="N57:O57"/>
    <mergeCell ref="P57:Q57"/>
    <mergeCell ref="L61:M61"/>
    <mergeCell ref="P56:Q56"/>
    <mergeCell ref="L8:M8"/>
    <mergeCell ref="N8:O8"/>
    <mergeCell ref="P8:Q8"/>
    <mergeCell ref="B30:D30"/>
    <mergeCell ref="E30:I30"/>
    <mergeCell ref="B31:D31"/>
    <mergeCell ref="E31:I31"/>
    <mergeCell ref="E12:I12"/>
    <mergeCell ref="K9:K15"/>
    <mergeCell ref="E22:I22"/>
    <mergeCell ref="B23:D23"/>
    <mergeCell ref="B16:K16"/>
    <mergeCell ref="B21:D21"/>
    <mergeCell ref="E21:I21"/>
    <mergeCell ref="K21:K27"/>
    <mergeCell ref="B22:D22"/>
    <mergeCell ref="B19:D19"/>
    <mergeCell ref="B25:D25"/>
    <mergeCell ref="L20:M20"/>
    <mergeCell ref="N20:O20"/>
    <mergeCell ref="P20:Q20"/>
    <mergeCell ref="L49:M49"/>
    <mergeCell ref="N49:O49"/>
    <mergeCell ref="P49:Q49"/>
    <mergeCell ref="E43:I43"/>
    <mergeCell ref="B43:D43"/>
    <mergeCell ref="J43:K43"/>
    <mergeCell ref="L44:M44"/>
    <mergeCell ref="B49:K49"/>
    <mergeCell ref="K45:K48"/>
    <mergeCell ref="P37:Q37"/>
    <mergeCell ref="B34:K34"/>
    <mergeCell ref="B33:I33"/>
    <mergeCell ref="B36:I36"/>
    <mergeCell ref="L41:M41"/>
    <mergeCell ref="N41:O41"/>
    <mergeCell ref="P41:Q41"/>
    <mergeCell ref="B38:I38"/>
    <mergeCell ref="N44:O44"/>
    <mergeCell ref="P44:Q44"/>
    <mergeCell ref="B68:D68"/>
    <mergeCell ref="E68:I68"/>
    <mergeCell ref="B66:K66"/>
    <mergeCell ref="B62:D62"/>
    <mergeCell ref="E62:I62"/>
    <mergeCell ref="B63:D63"/>
    <mergeCell ref="E63:I63"/>
    <mergeCell ref="B64:D64"/>
    <mergeCell ref="E64:I64"/>
    <mergeCell ref="K62:K65"/>
    <mergeCell ref="K67:K71"/>
    <mergeCell ref="B70:D70"/>
    <mergeCell ref="E70:I70"/>
    <mergeCell ref="B71:D71"/>
    <mergeCell ref="E71:I71"/>
    <mergeCell ref="B69:D69"/>
    <mergeCell ref="E69:I69"/>
    <mergeCell ref="L10:M16"/>
    <mergeCell ref="N10:O16"/>
    <mergeCell ref="P10:Q16"/>
    <mergeCell ref="E51:I51"/>
    <mergeCell ref="B4:K4"/>
    <mergeCell ref="B6:K6"/>
    <mergeCell ref="B8:K8"/>
    <mergeCell ref="B44:K44"/>
    <mergeCell ref="B55:K55"/>
    <mergeCell ref="J19:K19"/>
    <mergeCell ref="B20:K20"/>
    <mergeCell ref="E25:I25"/>
    <mergeCell ref="B26:D26"/>
    <mergeCell ref="E26:I26"/>
    <mergeCell ref="B11:D11"/>
    <mergeCell ref="E11:I11"/>
    <mergeCell ref="B12:D12"/>
    <mergeCell ref="J36:K36"/>
    <mergeCell ref="B37:K37"/>
    <mergeCell ref="B32:K32"/>
    <mergeCell ref="B41:K41"/>
    <mergeCell ref="E19:I19"/>
    <mergeCell ref="L37:M37"/>
    <mergeCell ref="N37:O37"/>
    <mergeCell ref="A73:A89"/>
    <mergeCell ref="A42:A71"/>
    <mergeCell ref="A1:A16"/>
    <mergeCell ref="B1:R1"/>
    <mergeCell ref="A72:R72"/>
    <mergeCell ref="B2:K3"/>
    <mergeCell ref="L2:M3"/>
    <mergeCell ref="N2:O3"/>
    <mergeCell ref="P2:Q3"/>
    <mergeCell ref="B5:K5"/>
    <mergeCell ref="E7:I7"/>
    <mergeCell ref="L6:M6"/>
    <mergeCell ref="N6:O6"/>
    <mergeCell ref="P6:Q6"/>
    <mergeCell ref="J7:K7"/>
    <mergeCell ref="B15:D15"/>
    <mergeCell ref="E15:I15"/>
    <mergeCell ref="B59:D59"/>
    <mergeCell ref="E59:I59"/>
    <mergeCell ref="E48:I48"/>
    <mergeCell ref="B7:D7"/>
    <mergeCell ref="R42:R71"/>
    <mergeCell ref="B42:Q42"/>
    <mergeCell ref="B39:Q39"/>
    <mergeCell ref="L67:M67"/>
    <mergeCell ref="N67:O67"/>
    <mergeCell ref="P67:Q67"/>
    <mergeCell ref="B67:J67"/>
    <mergeCell ref="L4:M4"/>
    <mergeCell ref="N4:O4"/>
    <mergeCell ref="P4:Q4"/>
    <mergeCell ref="B18:Q18"/>
    <mergeCell ref="E65:I65"/>
    <mergeCell ref="B65:D65"/>
    <mergeCell ref="B9:D9"/>
    <mergeCell ref="E9:I9"/>
    <mergeCell ref="B10:D10"/>
    <mergeCell ref="E10:I10"/>
    <mergeCell ref="B45:D45"/>
    <mergeCell ref="E45:I45"/>
    <mergeCell ref="B46:D46"/>
    <mergeCell ref="E46:I46"/>
    <mergeCell ref="B47:D47"/>
    <mergeCell ref="E47:I47"/>
    <mergeCell ref="B48:D48"/>
    <mergeCell ref="B56:K56"/>
    <mergeCell ref="L56:M56"/>
    <mergeCell ref="N56:O56"/>
  </mergeCells>
  <conditionalFormatting sqref="N7 L7 P7">
    <cfRule type="colorScale" priority="268">
      <colorScale>
        <cfvo type="percent" val="0"/>
        <cfvo type="percent" val="25"/>
        <cfvo type="percent" val="90"/>
        <color rgb="FFFF0000"/>
        <color rgb="FFFFEB84"/>
        <color rgb="FF008000"/>
      </colorScale>
    </cfRule>
    <cfRule type="colorScale" priority="269">
      <colorScale>
        <cfvo type="percent" val="0"/>
        <cfvo type="percentile" val="25"/>
        <cfvo type="percent" val="90"/>
        <color rgb="FFFF0000"/>
        <color rgb="FFFFEB84"/>
        <color rgb="FF008000"/>
      </colorScale>
    </cfRule>
    <cfRule type="colorScale" priority="270">
      <colorScale>
        <cfvo type="min"/>
        <cfvo type="percentile" val="25"/>
        <cfvo type="max"/>
        <color rgb="FFF8696B"/>
        <color rgb="FFFFEB84"/>
        <color rgb="FF63BE7B"/>
      </colorScale>
    </cfRule>
    <cfRule type="colorScale" priority="271">
      <colorScale>
        <cfvo type="min"/>
        <cfvo type="percentile" val="50"/>
        <cfvo type="max"/>
        <color rgb="FFFF0000"/>
        <color rgb="FFFFEB84"/>
        <color rgb="FF008000"/>
      </colorScale>
    </cfRule>
    <cfRule type="colorScale" priority="272">
      <colorScale>
        <cfvo type="min"/>
        <cfvo type="percentile" val="50"/>
        <cfvo type="max"/>
        <color rgb="FFFF0000"/>
        <color rgb="FFFFEB84"/>
        <color rgb="FF63BE7B"/>
      </colorScale>
    </cfRule>
    <cfRule type="colorScale" priority="273">
      <colorScale>
        <cfvo type="min"/>
        <cfvo type="max"/>
        <color rgb="FFFF0000"/>
        <color rgb="FF108080"/>
      </colorScale>
    </cfRule>
    <cfRule type="colorScale" priority="274">
      <colorScale>
        <cfvo type="min"/>
        <cfvo type="percentile" val="70"/>
        <cfvo type="max"/>
        <color rgb="FFFF0000"/>
        <color rgb="FF008000"/>
        <color rgb="FF0000FF"/>
      </colorScale>
    </cfRule>
    <cfRule type="colorScale" priority="275">
      <colorScale>
        <cfvo type="min"/>
        <cfvo type="percentile" val="30"/>
        <cfvo type="max"/>
        <color rgb="FFFF0000"/>
        <color rgb="FF008000"/>
        <color rgb="FF0000FF"/>
      </colorScale>
    </cfRule>
    <cfRule type="colorScale" priority="276">
      <colorScale>
        <cfvo type="min"/>
        <cfvo type="max"/>
        <color rgb="FFFF0000"/>
        <color rgb="FF0000FF"/>
      </colorScale>
    </cfRule>
    <cfRule type="colorScale" priority="277">
      <colorScale>
        <cfvo type="min"/>
        <cfvo type="percentile" val="50"/>
        <cfvo type="max"/>
        <color rgb="FFFF0000"/>
        <color rgb="FF008000"/>
        <color rgb="FF0000FF"/>
      </colorScale>
    </cfRule>
    <cfRule type="colorScale" priority="278">
      <colorScale>
        <cfvo type="min"/>
        <cfvo type="percentile" val="25"/>
        <cfvo type="max"/>
        <color rgb="FFFF0000"/>
        <color rgb="FFFFEB84"/>
        <color rgb="FF63BE7B"/>
      </colorScale>
    </cfRule>
    <cfRule type="colorScale" priority="279">
      <colorScale>
        <cfvo type="min"/>
        <cfvo type="percentile" val="25"/>
        <cfvo type="max"/>
        <color rgb="FFFF7128"/>
        <color rgb="FFFFEB84"/>
        <color rgb="FF008000"/>
      </colorScale>
    </cfRule>
    <cfRule type="colorScale" priority="280">
      <colorScale>
        <cfvo type="min"/>
        <cfvo type="percentile" val="25"/>
        <cfvo type="max"/>
        <color rgb="FFFF7128"/>
        <color rgb="FFFFEB84"/>
        <color rgb="FF008000"/>
      </colorScale>
    </cfRule>
    <cfRule type="colorScale" priority="281">
      <colorScale>
        <cfvo type="min"/>
        <cfvo type="percentile" val="30"/>
        <cfvo type="max"/>
        <color theme="9" tint="0.39997558519241921"/>
        <color rgb="FFFFEB84"/>
        <color rgb="FF63BE7B"/>
      </colorScale>
    </cfRule>
    <cfRule type="colorScale" priority="282">
      <colorScale>
        <cfvo type="min"/>
        <cfvo type="percentile" val="50"/>
        <cfvo type="max"/>
        <color theme="9" tint="0.59999389629810485"/>
        <color rgb="FFFFEB84"/>
        <color rgb="FF63BE7B"/>
      </colorScale>
    </cfRule>
    <cfRule type="colorScale" priority="283">
      <colorScale>
        <cfvo type="min"/>
        <cfvo type="percentile" val="30"/>
        <cfvo type="max"/>
        <color rgb="FFFF7128"/>
        <color rgb="FFFFEB84"/>
        <color rgb="FF63BE7B"/>
      </colorScale>
    </cfRule>
    <cfRule type="colorScale" priority="284">
      <colorScale>
        <cfvo type="min"/>
        <cfvo type="percentile" val="40"/>
        <cfvo type="max"/>
        <color rgb="FFFF7128"/>
        <color rgb="FFFFEB84"/>
        <color rgb="FF63BE7B"/>
      </colorScale>
    </cfRule>
    <cfRule type="colorScale" priority="285">
      <colorScale>
        <cfvo type="min"/>
        <cfvo type="percentile" val="50"/>
        <cfvo type="max"/>
        <color rgb="FFFF7128"/>
        <color rgb="FFFFEB84"/>
        <color rgb="FF63BE7B"/>
      </colorScale>
    </cfRule>
    <cfRule type="colorScale" priority="286">
      <colorScale>
        <cfvo type="min"/>
        <cfvo type="max"/>
        <color rgb="FFFFEF9C"/>
        <color rgb="FF63BE7B"/>
      </colorScale>
    </cfRule>
    <cfRule type="colorScale" priority="287">
      <colorScale>
        <cfvo type="min"/>
        <cfvo type="percentile" val="50"/>
        <cfvo type="max"/>
        <color rgb="FFF8696B"/>
        <color rgb="FFFCFCFF"/>
        <color rgb="FF63BE7B"/>
      </colorScale>
    </cfRule>
  </conditionalFormatting>
  <conditionalFormatting sqref="L7 N7 P7">
    <cfRule type="colorScale" priority="65">
      <colorScale>
        <cfvo type="percent" val="0"/>
        <cfvo type="percent" val="50"/>
        <cfvo type="percent" val="100"/>
        <color theme="0" tint="-0.249977111117893"/>
        <color rgb="FF0000FF"/>
        <color rgb="FF1B9E7C"/>
      </colorScale>
    </cfRule>
    <cfRule type="colorScale" priority="66">
      <colorScale>
        <cfvo type="percent" val="0"/>
        <cfvo type="percentile" val="50"/>
        <cfvo type="max"/>
        <color theme="0" tint="-0.249977111117893"/>
        <color rgb="FF0000FF"/>
        <color rgb="FF1B9E7C"/>
      </colorScale>
    </cfRule>
    <cfRule type="colorScale" priority="67">
      <colorScale>
        <cfvo type="min"/>
        <cfvo type="percentile" val="50"/>
        <cfvo type="max"/>
        <color theme="0" tint="-0.249977111117893"/>
        <color rgb="FF0000FF"/>
        <color rgb="FF1B9E7C"/>
      </colorScale>
    </cfRule>
    <cfRule type="colorScale" priority="328">
      <colorScale>
        <cfvo type="min"/>
        <cfvo type="percentile" val="25"/>
        <cfvo type="max"/>
        <color rgb="FFFF0000"/>
        <color rgb="FFFFEB84"/>
        <color rgb="FF008000"/>
      </colorScale>
    </cfRule>
    <cfRule type="colorScale" priority="329">
      <colorScale>
        <cfvo type="min"/>
        <cfvo type="percentile" val="50"/>
        <cfvo type="max"/>
        <color rgb="FFF8696B"/>
        <color rgb="FFFFEB84"/>
        <color rgb="FF63BE7B"/>
      </colorScale>
    </cfRule>
  </conditionalFormatting>
  <conditionalFormatting sqref="L9 N9 P9">
    <cfRule type="colorScale" priority="202">
      <colorScale>
        <cfvo type="min"/>
        <cfvo type="percentile" val="25"/>
        <cfvo type="max"/>
        <color rgb="FFFF7128"/>
        <color rgb="FFFFEB84"/>
        <color rgb="FF63BE7B"/>
      </colorScale>
    </cfRule>
    <cfRule type="colorScale" priority="203">
      <colorScale>
        <cfvo type="percent" val="0"/>
        <cfvo type="percent" val="25"/>
        <cfvo type="percent" val="90"/>
        <color rgb="FFFF0000"/>
        <color rgb="FFFFEB84"/>
        <color rgb="FF008000"/>
      </colorScale>
    </cfRule>
  </conditionalFormatting>
  <conditionalFormatting sqref="L9 N9 P9">
    <cfRule type="colorScale" priority="195">
      <colorScale>
        <cfvo type="min"/>
        <cfvo type="percentile" val="20"/>
        <cfvo type="max"/>
        <color rgb="FFFF0000"/>
        <color rgb="FFFFEB84"/>
        <color rgb="FF63BE7B"/>
      </colorScale>
    </cfRule>
  </conditionalFormatting>
  <conditionalFormatting sqref="L9 N9 P9">
    <cfRule type="colorScale" priority="193">
      <colorScale>
        <cfvo type="num" val="0"/>
        <cfvo type="percentile" val="20"/>
        <cfvo type="num" val="18000"/>
        <color rgb="FFFF0000"/>
        <color rgb="FFFFEB84"/>
        <color rgb="FF63BE7B"/>
      </colorScale>
    </cfRule>
    <cfRule type="colorScale" priority="194">
      <colorScale>
        <cfvo type="min"/>
        <cfvo type="percentile" val="20"/>
        <cfvo type="max"/>
        <color rgb="FFFF0000"/>
        <color rgb="FFFFEB84"/>
        <color rgb="FF63BE7B"/>
      </colorScale>
    </cfRule>
  </conditionalFormatting>
  <conditionalFormatting sqref="L50:L54 N50:N54 P50:P54 L10 N10 P10">
    <cfRule type="colorScale" priority="191">
      <colorScale>
        <cfvo type="min"/>
        <cfvo type="percentile" val="25"/>
        <cfvo type="max"/>
        <color rgb="FFFF7128"/>
        <color rgb="FFFFEB84"/>
        <color rgb="FF63BE7B"/>
      </colorScale>
    </cfRule>
    <cfRule type="colorScale" priority="192">
      <colorScale>
        <cfvo type="percent" val="0"/>
        <cfvo type="percent" val="25"/>
        <cfvo type="percent" val="90"/>
        <color rgb="FFFF0000"/>
        <color rgb="FFFFEB84"/>
        <color rgb="FF008000"/>
      </colorScale>
    </cfRule>
  </conditionalFormatting>
  <conditionalFormatting sqref="L50:L54 N50:N54 P50:P54 L10 N10 P10">
    <cfRule type="colorScale" priority="190">
      <colorScale>
        <cfvo type="min"/>
        <cfvo type="percentile" val="20"/>
        <cfvo type="max"/>
        <color rgb="FFFF0000"/>
        <color rgb="FFFFEB84"/>
        <color rgb="FF63BE7B"/>
      </colorScale>
    </cfRule>
  </conditionalFormatting>
  <conditionalFormatting sqref="L50:L54 N50:N54 P50:P54 L10 N10 P10">
    <cfRule type="colorScale" priority="188">
      <colorScale>
        <cfvo type="num" val="0"/>
        <cfvo type="percentile" val="20"/>
        <cfvo type="num" val="18000"/>
        <color rgb="FFFF0000"/>
        <color rgb="FFFFEB84"/>
        <color rgb="FF63BE7B"/>
      </colorScale>
    </cfRule>
    <cfRule type="colorScale" priority="189">
      <colorScale>
        <cfvo type="min"/>
        <cfvo type="percentile" val="20"/>
        <cfvo type="max"/>
        <color rgb="FFFF0000"/>
        <color rgb="FFFFEB84"/>
        <color rgb="FF63BE7B"/>
      </colorScale>
    </cfRule>
  </conditionalFormatting>
  <conditionalFormatting sqref="N43 L43 P43">
    <cfRule type="colorScale" priority="166">
      <colorScale>
        <cfvo type="percent" val="0"/>
        <cfvo type="percent" val="25"/>
        <cfvo type="percent" val="90"/>
        <color rgb="FFFF0000"/>
        <color rgb="FFFFEB84"/>
        <color rgb="FF008000"/>
      </colorScale>
    </cfRule>
    <cfRule type="colorScale" priority="167">
      <colorScale>
        <cfvo type="percent" val="0"/>
        <cfvo type="percentile" val="25"/>
        <cfvo type="percent" val="90"/>
        <color rgb="FFFF0000"/>
        <color rgb="FFFFEB84"/>
        <color rgb="FF008000"/>
      </colorScale>
    </cfRule>
    <cfRule type="colorScale" priority="168">
      <colorScale>
        <cfvo type="min"/>
        <cfvo type="percentile" val="25"/>
        <cfvo type="max"/>
        <color rgb="FFF8696B"/>
        <color rgb="FFFFEB84"/>
        <color rgb="FF63BE7B"/>
      </colorScale>
    </cfRule>
    <cfRule type="colorScale" priority="169">
      <colorScale>
        <cfvo type="min"/>
        <cfvo type="percentile" val="50"/>
        <cfvo type="max"/>
        <color rgb="FFFF0000"/>
        <color rgb="FFFFEB84"/>
        <color rgb="FF008000"/>
      </colorScale>
    </cfRule>
    <cfRule type="colorScale" priority="170">
      <colorScale>
        <cfvo type="min"/>
        <cfvo type="percentile" val="50"/>
        <cfvo type="max"/>
        <color rgb="FFFF0000"/>
        <color rgb="FFFFEB84"/>
        <color rgb="FF63BE7B"/>
      </colorScale>
    </cfRule>
    <cfRule type="colorScale" priority="171">
      <colorScale>
        <cfvo type="min"/>
        <cfvo type="max"/>
        <color rgb="FFFF0000"/>
        <color rgb="FF108080"/>
      </colorScale>
    </cfRule>
    <cfRule type="colorScale" priority="172">
      <colorScale>
        <cfvo type="min"/>
        <cfvo type="percentile" val="70"/>
        <cfvo type="max"/>
        <color rgb="FFFF0000"/>
        <color rgb="FF008000"/>
        <color rgb="FF0000FF"/>
      </colorScale>
    </cfRule>
    <cfRule type="colorScale" priority="173">
      <colorScale>
        <cfvo type="min"/>
        <cfvo type="percentile" val="30"/>
        <cfvo type="max"/>
        <color rgb="FFFF0000"/>
        <color rgb="FF008000"/>
        <color rgb="FF0000FF"/>
      </colorScale>
    </cfRule>
    <cfRule type="colorScale" priority="174">
      <colorScale>
        <cfvo type="min"/>
        <cfvo type="max"/>
        <color rgb="FFFF0000"/>
        <color rgb="FF0000FF"/>
      </colorScale>
    </cfRule>
    <cfRule type="colorScale" priority="175">
      <colorScale>
        <cfvo type="min"/>
        <cfvo type="percentile" val="50"/>
        <cfvo type="max"/>
        <color rgb="FFFF0000"/>
        <color rgb="FF008000"/>
        <color rgb="FF0000FF"/>
      </colorScale>
    </cfRule>
    <cfRule type="colorScale" priority="176">
      <colorScale>
        <cfvo type="min"/>
        <cfvo type="percentile" val="25"/>
        <cfvo type="max"/>
        <color rgb="FFFF0000"/>
        <color rgb="FFFFEB84"/>
        <color rgb="FF63BE7B"/>
      </colorScale>
    </cfRule>
    <cfRule type="colorScale" priority="177">
      <colorScale>
        <cfvo type="min"/>
        <cfvo type="percentile" val="25"/>
        <cfvo type="max"/>
        <color rgb="FFFF7128"/>
        <color rgb="FFFFEB84"/>
        <color rgb="FF008000"/>
      </colorScale>
    </cfRule>
    <cfRule type="colorScale" priority="178">
      <colorScale>
        <cfvo type="min"/>
        <cfvo type="percentile" val="25"/>
        <cfvo type="max"/>
        <color rgb="FFFF7128"/>
        <color rgb="FFFFEB84"/>
        <color rgb="FF008000"/>
      </colorScale>
    </cfRule>
    <cfRule type="colorScale" priority="179">
      <colorScale>
        <cfvo type="min"/>
        <cfvo type="percentile" val="30"/>
        <cfvo type="max"/>
        <color theme="9" tint="0.39997558519241921"/>
        <color rgb="FFFFEB84"/>
        <color rgb="FF63BE7B"/>
      </colorScale>
    </cfRule>
    <cfRule type="colorScale" priority="180">
      <colorScale>
        <cfvo type="min"/>
        <cfvo type="percentile" val="50"/>
        <cfvo type="max"/>
        <color theme="9" tint="0.59999389629810485"/>
        <color rgb="FFFFEB84"/>
        <color rgb="FF63BE7B"/>
      </colorScale>
    </cfRule>
    <cfRule type="colorScale" priority="181">
      <colorScale>
        <cfvo type="min"/>
        <cfvo type="percentile" val="30"/>
        <cfvo type="max"/>
        <color rgb="FFFF7128"/>
        <color rgb="FFFFEB84"/>
        <color rgb="FF63BE7B"/>
      </colorScale>
    </cfRule>
    <cfRule type="colorScale" priority="182">
      <colorScale>
        <cfvo type="min"/>
        <cfvo type="percentile" val="40"/>
        <cfvo type="max"/>
        <color rgb="FFFF7128"/>
        <color rgb="FFFFEB84"/>
        <color rgb="FF63BE7B"/>
      </colorScale>
    </cfRule>
    <cfRule type="colorScale" priority="183">
      <colorScale>
        <cfvo type="min"/>
        <cfvo type="percentile" val="50"/>
        <cfvo type="max"/>
        <color rgb="FFFF7128"/>
        <color rgb="FFFFEB84"/>
        <color rgb="FF63BE7B"/>
      </colorScale>
    </cfRule>
    <cfRule type="colorScale" priority="184">
      <colorScale>
        <cfvo type="min"/>
        <cfvo type="max"/>
        <color rgb="FFFFEF9C"/>
        <color rgb="FF63BE7B"/>
      </colorScale>
    </cfRule>
    <cfRule type="colorScale" priority="185">
      <colorScale>
        <cfvo type="min"/>
        <cfvo type="percentile" val="50"/>
        <cfvo type="max"/>
        <color rgb="FFF8696B"/>
        <color rgb="FFFCFCFF"/>
        <color rgb="FF63BE7B"/>
      </colorScale>
    </cfRule>
  </conditionalFormatting>
  <conditionalFormatting sqref="L43 N43 P43">
    <cfRule type="colorScale" priority="186">
      <colorScale>
        <cfvo type="min"/>
        <cfvo type="percentile" val="25"/>
        <cfvo type="max"/>
        <color rgb="FFFF0000"/>
        <color rgb="FFFFEB84"/>
        <color rgb="FF008000"/>
      </colorScale>
    </cfRule>
    <cfRule type="colorScale" priority="187">
      <colorScale>
        <cfvo type="min"/>
        <cfvo type="percentile" val="50"/>
        <cfvo type="max"/>
        <color rgb="FFF8696B"/>
        <color rgb="FFFFEB84"/>
        <color rgb="FF63BE7B"/>
      </colorScale>
    </cfRule>
  </conditionalFormatting>
  <conditionalFormatting sqref="L68:L71 N68:N71 P68:P71 L62:L63 N62:N63 P62:P63 L58:L59 N58:N59 P58:P59 L56 N56 P56">
    <cfRule type="colorScale" priority="164">
      <colorScale>
        <cfvo type="min"/>
        <cfvo type="percentile" val="25"/>
        <cfvo type="max"/>
        <color rgb="FFFF7128"/>
        <color rgb="FFFFEB84"/>
        <color rgb="FF63BE7B"/>
      </colorScale>
    </cfRule>
    <cfRule type="colorScale" priority="165">
      <colorScale>
        <cfvo type="percent" val="0"/>
        <cfvo type="percent" val="25"/>
        <cfvo type="percent" val="90"/>
        <color rgb="FFFF0000"/>
        <color rgb="FFFFEB84"/>
        <color rgb="FF008000"/>
      </colorScale>
    </cfRule>
  </conditionalFormatting>
  <conditionalFormatting sqref="L68:L71 N68:N71 P68:P71 L62:L63 N62:N63 P62:P63 L58:L59 N58:N59 P58:P59 L56 N56 P56">
    <cfRule type="colorScale" priority="163">
      <colorScale>
        <cfvo type="min"/>
        <cfvo type="percentile" val="20"/>
        <cfvo type="max"/>
        <color rgb="FFFF0000"/>
        <color rgb="FFFFEB84"/>
        <color rgb="FF63BE7B"/>
      </colorScale>
    </cfRule>
  </conditionalFormatting>
  <conditionalFormatting sqref="L68:L71 N68:N71 P68:P71 L62:L63 N62:N63 P62:P63 L58:L59 N58:N59 P58:P59 L56 N56 P56">
    <cfRule type="colorScale" priority="161">
      <colorScale>
        <cfvo type="num" val="0"/>
        <cfvo type="percentile" val="20"/>
        <cfvo type="num" val="18000"/>
        <color rgb="FFFF0000"/>
        <color rgb="FFFFEB84"/>
        <color rgb="FF63BE7B"/>
      </colorScale>
    </cfRule>
    <cfRule type="colorScale" priority="162">
      <colorScale>
        <cfvo type="min"/>
        <cfvo type="percentile" val="20"/>
        <cfvo type="max"/>
        <color rgb="FFFF0000"/>
        <color rgb="FFFFEB84"/>
        <color rgb="FF63BE7B"/>
      </colorScale>
    </cfRule>
  </conditionalFormatting>
  <conditionalFormatting sqref="N19 L19 P19">
    <cfRule type="colorScale" priority="139">
      <colorScale>
        <cfvo type="percent" val="0"/>
        <cfvo type="percent" val="25"/>
        <cfvo type="percent" val="90"/>
        <color rgb="FFFF0000"/>
        <color rgb="FFFFEB84"/>
        <color rgb="FF008000"/>
      </colorScale>
    </cfRule>
    <cfRule type="colorScale" priority="140">
      <colorScale>
        <cfvo type="percent" val="0"/>
        <cfvo type="percentile" val="25"/>
        <cfvo type="percent" val="90"/>
        <color rgb="FFFF0000"/>
        <color rgb="FFFFEB84"/>
        <color rgb="FF008000"/>
      </colorScale>
    </cfRule>
    <cfRule type="colorScale" priority="141">
      <colorScale>
        <cfvo type="min"/>
        <cfvo type="percentile" val="25"/>
        <cfvo type="max"/>
        <color rgb="FFF8696B"/>
        <color rgb="FFFFEB84"/>
        <color rgb="FF63BE7B"/>
      </colorScale>
    </cfRule>
    <cfRule type="colorScale" priority="142">
      <colorScale>
        <cfvo type="min"/>
        <cfvo type="percentile" val="50"/>
        <cfvo type="max"/>
        <color rgb="FFFF0000"/>
        <color rgb="FFFFEB84"/>
        <color rgb="FF008000"/>
      </colorScale>
    </cfRule>
    <cfRule type="colorScale" priority="143">
      <colorScale>
        <cfvo type="min"/>
        <cfvo type="percentile" val="50"/>
        <cfvo type="max"/>
        <color rgb="FFFF0000"/>
        <color rgb="FFFFEB84"/>
        <color rgb="FF63BE7B"/>
      </colorScale>
    </cfRule>
    <cfRule type="colorScale" priority="144">
      <colorScale>
        <cfvo type="min"/>
        <cfvo type="max"/>
        <color rgb="FFFF0000"/>
        <color rgb="FF108080"/>
      </colorScale>
    </cfRule>
    <cfRule type="colorScale" priority="145">
      <colorScale>
        <cfvo type="min"/>
        <cfvo type="percentile" val="70"/>
        <cfvo type="max"/>
        <color rgb="FFFF0000"/>
        <color rgb="FF008000"/>
        <color rgb="FF0000FF"/>
      </colorScale>
    </cfRule>
    <cfRule type="colorScale" priority="146">
      <colorScale>
        <cfvo type="min"/>
        <cfvo type="percentile" val="30"/>
        <cfvo type="max"/>
        <color rgb="FFFF0000"/>
        <color rgb="FF008000"/>
        <color rgb="FF0000FF"/>
      </colorScale>
    </cfRule>
    <cfRule type="colorScale" priority="147">
      <colorScale>
        <cfvo type="min"/>
        <cfvo type="max"/>
        <color rgb="FFFF0000"/>
        <color rgb="FF0000FF"/>
      </colorScale>
    </cfRule>
    <cfRule type="colorScale" priority="148">
      <colorScale>
        <cfvo type="min"/>
        <cfvo type="percentile" val="50"/>
        <cfvo type="max"/>
        <color rgb="FFFF0000"/>
        <color rgb="FF008000"/>
        <color rgb="FF0000FF"/>
      </colorScale>
    </cfRule>
    <cfRule type="colorScale" priority="149">
      <colorScale>
        <cfvo type="min"/>
        <cfvo type="percentile" val="25"/>
        <cfvo type="max"/>
        <color rgb="FFFF0000"/>
        <color rgb="FFFFEB84"/>
        <color rgb="FF63BE7B"/>
      </colorScale>
    </cfRule>
    <cfRule type="colorScale" priority="150">
      <colorScale>
        <cfvo type="min"/>
        <cfvo type="percentile" val="25"/>
        <cfvo type="max"/>
        <color rgb="FFFF7128"/>
        <color rgb="FFFFEB84"/>
        <color rgb="FF008000"/>
      </colorScale>
    </cfRule>
    <cfRule type="colorScale" priority="151">
      <colorScale>
        <cfvo type="min"/>
        <cfvo type="percentile" val="25"/>
        <cfvo type="max"/>
        <color rgb="FFFF7128"/>
        <color rgb="FFFFEB84"/>
        <color rgb="FF008000"/>
      </colorScale>
    </cfRule>
    <cfRule type="colorScale" priority="152">
      <colorScale>
        <cfvo type="min"/>
        <cfvo type="percentile" val="30"/>
        <cfvo type="max"/>
        <color theme="9" tint="0.39997558519241921"/>
        <color rgb="FFFFEB84"/>
        <color rgb="FF63BE7B"/>
      </colorScale>
    </cfRule>
    <cfRule type="colorScale" priority="153">
      <colorScale>
        <cfvo type="min"/>
        <cfvo type="percentile" val="50"/>
        <cfvo type="max"/>
        <color theme="9" tint="0.59999389629810485"/>
        <color rgb="FFFFEB84"/>
        <color rgb="FF63BE7B"/>
      </colorScale>
    </cfRule>
    <cfRule type="colorScale" priority="154">
      <colorScale>
        <cfvo type="min"/>
        <cfvo type="percentile" val="30"/>
        <cfvo type="max"/>
        <color rgb="FFFF7128"/>
        <color rgb="FFFFEB84"/>
        <color rgb="FF63BE7B"/>
      </colorScale>
    </cfRule>
    <cfRule type="colorScale" priority="155">
      <colorScale>
        <cfvo type="min"/>
        <cfvo type="percentile" val="40"/>
        <cfvo type="max"/>
        <color rgb="FFFF7128"/>
        <color rgb="FFFFEB84"/>
        <color rgb="FF63BE7B"/>
      </colorScale>
    </cfRule>
    <cfRule type="colorScale" priority="156">
      <colorScale>
        <cfvo type="min"/>
        <cfvo type="percentile" val="50"/>
        <cfvo type="max"/>
        <color rgb="FFFF7128"/>
        <color rgb="FFFFEB84"/>
        <color rgb="FF63BE7B"/>
      </colorScale>
    </cfRule>
    <cfRule type="colorScale" priority="157">
      <colorScale>
        <cfvo type="min"/>
        <cfvo type="max"/>
        <color rgb="FFFFEF9C"/>
        <color rgb="FF63BE7B"/>
      </colorScale>
    </cfRule>
    <cfRule type="colorScale" priority="158">
      <colorScale>
        <cfvo type="min"/>
        <cfvo type="percentile" val="50"/>
        <cfvo type="max"/>
        <color rgb="FFF8696B"/>
        <color rgb="FFFCFCFF"/>
        <color rgb="FF63BE7B"/>
      </colorScale>
    </cfRule>
  </conditionalFormatting>
  <conditionalFormatting sqref="L19 N19 P19">
    <cfRule type="colorScale" priority="159">
      <colorScale>
        <cfvo type="min"/>
        <cfvo type="percentile" val="25"/>
        <cfvo type="max"/>
        <color rgb="FFFF0000"/>
        <color rgb="FFFFEB84"/>
        <color rgb="FF008000"/>
      </colorScale>
    </cfRule>
    <cfRule type="colorScale" priority="160">
      <colorScale>
        <cfvo type="min"/>
        <cfvo type="percentile" val="50"/>
        <cfvo type="max"/>
        <color rgb="FFF8696B"/>
        <color rgb="FFFFEB84"/>
        <color rgb="FF63BE7B"/>
      </colorScale>
    </cfRule>
  </conditionalFormatting>
  <conditionalFormatting sqref="L21 N21 P21">
    <cfRule type="colorScale" priority="137">
      <colorScale>
        <cfvo type="min"/>
        <cfvo type="percentile" val="25"/>
        <cfvo type="max"/>
        <color rgb="FFFF7128"/>
        <color rgb="FFFFEB84"/>
        <color rgb="FF63BE7B"/>
      </colorScale>
    </cfRule>
    <cfRule type="colorScale" priority="138">
      <colorScale>
        <cfvo type="percent" val="0"/>
        <cfvo type="percent" val="25"/>
        <cfvo type="percent" val="90"/>
        <color rgb="FFFF0000"/>
        <color rgb="FFFFEB84"/>
        <color rgb="FF008000"/>
      </colorScale>
    </cfRule>
  </conditionalFormatting>
  <conditionalFormatting sqref="L21 N21 P21">
    <cfRule type="colorScale" priority="136">
      <colorScale>
        <cfvo type="min"/>
        <cfvo type="percentile" val="20"/>
        <cfvo type="max"/>
        <color rgb="FFFF0000"/>
        <color rgb="FFFFEB84"/>
        <color rgb="FF63BE7B"/>
      </colorScale>
    </cfRule>
  </conditionalFormatting>
  <conditionalFormatting sqref="L21 N21 P21">
    <cfRule type="colorScale" priority="134">
      <colorScale>
        <cfvo type="num" val="0"/>
        <cfvo type="percentile" val="20"/>
        <cfvo type="num" val="18000"/>
        <color rgb="FFFF0000"/>
        <color rgb="FFFFEB84"/>
        <color rgb="FF63BE7B"/>
      </colorScale>
    </cfRule>
    <cfRule type="colorScale" priority="135">
      <colorScale>
        <cfvo type="min"/>
        <cfvo type="percentile" val="20"/>
        <cfvo type="max"/>
        <color rgb="FFFF0000"/>
        <color rgb="FFFFEB84"/>
        <color rgb="FF63BE7B"/>
      </colorScale>
    </cfRule>
  </conditionalFormatting>
  <conditionalFormatting sqref="L7 L43 N7 P7 L19 N19 P19 N43 P43">
    <cfRule type="colorScale" priority="118">
      <colorScale>
        <cfvo type="percent" val="0"/>
        <cfvo type="percentile" val="50"/>
        <cfvo type="percent" val="100"/>
        <color rgb="FFFF0000"/>
        <color rgb="FF3366FF"/>
        <color rgb="FF008000"/>
      </colorScale>
    </cfRule>
  </conditionalFormatting>
  <conditionalFormatting sqref="L7 L43 N7 P7 L19 N19 P19 N43 P43">
    <cfRule type="colorScale" priority="117">
      <colorScale>
        <cfvo type="percent" val="0"/>
        <cfvo type="percentile" val="50"/>
        <cfvo type="percent" val="100"/>
        <color rgb="FFFF0000"/>
        <color rgb="FF3366FF"/>
        <color rgb="FF63BE7B"/>
      </colorScale>
    </cfRule>
  </conditionalFormatting>
  <conditionalFormatting sqref="L64 N64 P64">
    <cfRule type="colorScale" priority="110">
      <colorScale>
        <cfvo type="min"/>
        <cfvo type="percentile" val="25"/>
        <cfvo type="max"/>
        <color rgb="FFFF7128"/>
        <color rgb="FFFFEB84"/>
        <color rgb="FF63BE7B"/>
      </colorScale>
    </cfRule>
    <cfRule type="colorScale" priority="111">
      <colorScale>
        <cfvo type="percent" val="0"/>
        <cfvo type="percent" val="25"/>
        <cfvo type="percent" val="90"/>
        <color rgb="FFFF0000"/>
        <color rgb="FFFFEB84"/>
        <color rgb="FF008000"/>
      </colorScale>
    </cfRule>
  </conditionalFormatting>
  <conditionalFormatting sqref="L64 N64 P64">
    <cfRule type="colorScale" priority="109">
      <colorScale>
        <cfvo type="min"/>
        <cfvo type="percentile" val="20"/>
        <cfvo type="max"/>
        <color rgb="FFFF0000"/>
        <color rgb="FFFFEB84"/>
        <color rgb="FF63BE7B"/>
      </colorScale>
    </cfRule>
  </conditionalFormatting>
  <conditionalFormatting sqref="L64 N64 P64">
    <cfRule type="colorScale" priority="107">
      <colorScale>
        <cfvo type="num" val="0"/>
        <cfvo type="percentile" val="20"/>
        <cfvo type="num" val="18000"/>
        <color rgb="FFFF0000"/>
        <color rgb="FFFFEB84"/>
        <color rgb="FF63BE7B"/>
      </colorScale>
    </cfRule>
    <cfRule type="colorScale" priority="108">
      <colorScale>
        <cfvo type="min"/>
        <cfvo type="percentile" val="20"/>
        <cfvo type="max"/>
        <color rgb="FFFF0000"/>
        <color rgb="FFFFEB84"/>
        <color rgb="FF63BE7B"/>
      </colorScale>
    </cfRule>
  </conditionalFormatting>
  <conditionalFormatting sqref="L36 P36 N36">
    <cfRule type="colorScale" priority="85">
      <colorScale>
        <cfvo type="percent" val="0"/>
        <cfvo type="percent" val="25"/>
        <cfvo type="percent" val="90"/>
        <color rgb="FFFF0000"/>
        <color rgb="FFFFEB84"/>
        <color rgb="FF008000"/>
      </colorScale>
    </cfRule>
    <cfRule type="colorScale" priority="86">
      <colorScale>
        <cfvo type="percent" val="0"/>
        <cfvo type="percentile" val="25"/>
        <cfvo type="percent" val="90"/>
        <color rgb="FFFF0000"/>
        <color rgb="FFFFEB84"/>
        <color rgb="FF008000"/>
      </colorScale>
    </cfRule>
    <cfRule type="colorScale" priority="87">
      <colorScale>
        <cfvo type="min"/>
        <cfvo type="percentile" val="25"/>
        <cfvo type="max"/>
        <color rgb="FFF8696B"/>
        <color rgb="FFFFEB84"/>
        <color rgb="FF63BE7B"/>
      </colorScale>
    </cfRule>
    <cfRule type="colorScale" priority="88">
      <colorScale>
        <cfvo type="min"/>
        <cfvo type="percentile" val="50"/>
        <cfvo type="max"/>
        <color rgb="FFFF0000"/>
        <color rgb="FFFFEB84"/>
        <color rgb="FF008000"/>
      </colorScale>
    </cfRule>
    <cfRule type="colorScale" priority="89">
      <colorScale>
        <cfvo type="min"/>
        <cfvo type="percentile" val="50"/>
        <cfvo type="max"/>
        <color rgb="FFFF0000"/>
        <color rgb="FFFFEB84"/>
        <color rgb="FF63BE7B"/>
      </colorScale>
    </cfRule>
    <cfRule type="colorScale" priority="90">
      <colorScale>
        <cfvo type="min"/>
        <cfvo type="max"/>
        <color rgb="FFFF0000"/>
        <color rgb="FF108080"/>
      </colorScale>
    </cfRule>
    <cfRule type="colorScale" priority="91">
      <colorScale>
        <cfvo type="min"/>
        <cfvo type="percentile" val="70"/>
        <cfvo type="max"/>
        <color rgb="FFFF0000"/>
        <color rgb="FF008000"/>
        <color rgb="FF0000FF"/>
      </colorScale>
    </cfRule>
    <cfRule type="colorScale" priority="92">
      <colorScale>
        <cfvo type="min"/>
        <cfvo type="percentile" val="30"/>
        <cfvo type="max"/>
        <color rgb="FFFF0000"/>
        <color rgb="FF008000"/>
        <color rgb="FF0000FF"/>
      </colorScale>
    </cfRule>
    <cfRule type="colorScale" priority="93">
      <colorScale>
        <cfvo type="min"/>
        <cfvo type="max"/>
        <color rgb="FFFF0000"/>
        <color rgb="FF0000FF"/>
      </colorScale>
    </cfRule>
    <cfRule type="colorScale" priority="94">
      <colorScale>
        <cfvo type="min"/>
        <cfvo type="percentile" val="50"/>
        <cfvo type="max"/>
        <color rgb="FFFF0000"/>
        <color rgb="FF008000"/>
        <color rgb="FF0000FF"/>
      </colorScale>
    </cfRule>
    <cfRule type="colorScale" priority="95">
      <colorScale>
        <cfvo type="min"/>
        <cfvo type="percentile" val="25"/>
        <cfvo type="max"/>
        <color rgb="FFFF0000"/>
        <color rgb="FFFFEB84"/>
        <color rgb="FF63BE7B"/>
      </colorScale>
    </cfRule>
    <cfRule type="colorScale" priority="96">
      <colorScale>
        <cfvo type="min"/>
        <cfvo type="percentile" val="25"/>
        <cfvo type="max"/>
        <color rgb="FFFF7128"/>
        <color rgb="FFFFEB84"/>
        <color rgb="FF008000"/>
      </colorScale>
    </cfRule>
    <cfRule type="colorScale" priority="97">
      <colorScale>
        <cfvo type="min"/>
        <cfvo type="percentile" val="25"/>
        <cfvo type="max"/>
        <color rgb="FFFF7128"/>
        <color rgb="FFFFEB84"/>
        <color rgb="FF008000"/>
      </colorScale>
    </cfRule>
    <cfRule type="colorScale" priority="98">
      <colorScale>
        <cfvo type="min"/>
        <cfvo type="percentile" val="30"/>
        <cfvo type="max"/>
        <color theme="9" tint="0.39997558519241921"/>
        <color rgb="FFFFEB84"/>
        <color rgb="FF63BE7B"/>
      </colorScale>
    </cfRule>
    <cfRule type="colorScale" priority="99">
      <colorScale>
        <cfvo type="min"/>
        <cfvo type="percentile" val="50"/>
        <cfvo type="max"/>
        <color theme="9" tint="0.59999389629810485"/>
        <color rgb="FFFFEB84"/>
        <color rgb="FF63BE7B"/>
      </colorScale>
    </cfRule>
    <cfRule type="colorScale" priority="100">
      <colorScale>
        <cfvo type="min"/>
        <cfvo type="percentile" val="30"/>
        <cfvo type="max"/>
        <color rgb="FFFF7128"/>
        <color rgb="FFFFEB84"/>
        <color rgb="FF63BE7B"/>
      </colorScale>
    </cfRule>
    <cfRule type="colorScale" priority="101">
      <colorScale>
        <cfvo type="min"/>
        <cfvo type="percentile" val="40"/>
        <cfvo type="max"/>
        <color rgb="FFFF7128"/>
        <color rgb="FFFFEB84"/>
        <color rgb="FF63BE7B"/>
      </colorScale>
    </cfRule>
    <cfRule type="colorScale" priority="102">
      <colorScale>
        <cfvo type="min"/>
        <cfvo type="percentile" val="50"/>
        <cfvo type="max"/>
        <color rgb="FFFF7128"/>
        <color rgb="FFFFEB84"/>
        <color rgb="FF63BE7B"/>
      </colorScale>
    </cfRule>
    <cfRule type="colorScale" priority="103">
      <colorScale>
        <cfvo type="min"/>
        <cfvo type="max"/>
        <color rgb="FFFFEF9C"/>
        <color rgb="FF63BE7B"/>
      </colorScale>
    </cfRule>
    <cfRule type="colorScale" priority="104">
      <colorScale>
        <cfvo type="min"/>
        <cfvo type="percentile" val="50"/>
        <cfvo type="max"/>
        <color rgb="FFF8696B"/>
        <color rgb="FFFCFCFF"/>
        <color rgb="FF63BE7B"/>
      </colorScale>
    </cfRule>
  </conditionalFormatting>
  <conditionalFormatting sqref="L36 P36 N36">
    <cfRule type="colorScale" priority="105">
      <colorScale>
        <cfvo type="min"/>
        <cfvo type="percentile" val="25"/>
        <cfvo type="max"/>
        <color rgb="FFFF0000"/>
        <color rgb="FFFFEB84"/>
        <color rgb="FF008000"/>
      </colorScale>
    </cfRule>
    <cfRule type="colorScale" priority="106">
      <colorScale>
        <cfvo type="min"/>
        <cfvo type="percentile" val="50"/>
        <cfvo type="max"/>
        <color rgb="FFF8696B"/>
        <color rgb="FFFFEB84"/>
        <color rgb="FF63BE7B"/>
      </colorScale>
    </cfRule>
  </conditionalFormatting>
  <conditionalFormatting sqref="L38 N38 P38">
    <cfRule type="colorScale" priority="83">
      <colorScale>
        <cfvo type="min"/>
        <cfvo type="percentile" val="25"/>
        <cfvo type="max"/>
        <color rgb="FFFF7128"/>
        <color rgb="FFFFEB84"/>
        <color rgb="FF63BE7B"/>
      </colorScale>
    </cfRule>
    <cfRule type="colorScale" priority="84">
      <colorScale>
        <cfvo type="percent" val="0"/>
        <cfvo type="percent" val="25"/>
        <cfvo type="percent" val="90"/>
        <color rgb="FFFF0000"/>
        <color rgb="FFFFEB84"/>
        <color rgb="FF008000"/>
      </colorScale>
    </cfRule>
  </conditionalFormatting>
  <conditionalFormatting sqref="N38 L38 P38">
    <cfRule type="colorScale" priority="82">
      <colorScale>
        <cfvo type="min"/>
        <cfvo type="percentile" val="20"/>
        <cfvo type="max"/>
        <color rgb="FFFF0000"/>
        <color rgb="FFFFEB84"/>
        <color rgb="FF63BE7B"/>
      </colorScale>
    </cfRule>
  </conditionalFormatting>
  <conditionalFormatting sqref="L38 N38 P38">
    <cfRule type="colorScale" priority="80">
      <colorScale>
        <cfvo type="num" val="0"/>
        <cfvo type="percentile" val="20"/>
        <cfvo type="num" val="18000"/>
        <color rgb="FFFF0000"/>
        <color rgb="FFFFEB84"/>
        <color rgb="FF63BE7B"/>
      </colorScale>
    </cfRule>
    <cfRule type="colorScale" priority="81">
      <colorScale>
        <cfvo type="min"/>
        <cfvo type="percentile" val="20"/>
        <cfvo type="max"/>
        <color rgb="FFFF0000"/>
        <color rgb="FFFFEB84"/>
        <color rgb="FF63BE7B"/>
      </colorScale>
    </cfRule>
  </conditionalFormatting>
  <conditionalFormatting sqref="P36 L36 N36">
    <cfRule type="colorScale" priority="79">
      <colorScale>
        <cfvo type="percent" val="0"/>
        <cfvo type="percentile" val="50"/>
        <cfvo type="percent" val="100"/>
        <color rgb="FFFF0000"/>
        <color rgb="FF3366FF"/>
        <color rgb="FF008000"/>
      </colorScale>
    </cfRule>
  </conditionalFormatting>
  <conditionalFormatting sqref="P36 L36 N36">
    <cfRule type="colorScale" priority="78">
      <colorScale>
        <cfvo type="percent" val="0"/>
        <cfvo type="percentile" val="50"/>
        <cfvo type="percent" val="100"/>
        <color rgb="FFFF0000"/>
        <color rgb="FF3366FF"/>
        <color rgb="FF63BE7B"/>
      </colorScale>
    </cfRule>
  </conditionalFormatting>
  <conditionalFormatting sqref="L33 N33 P33">
    <cfRule type="colorScale" priority="76">
      <colorScale>
        <cfvo type="min"/>
        <cfvo type="percentile" val="25"/>
        <cfvo type="max"/>
        <color rgb="FFFF7128"/>
        <color rgb="FFFFEB84"/>
        <color rgb="FF63BE7B"/>
      </colorScale>
    </cfRule>
    <cfRule type="colorScale" priority="77">
      <colorScale>
        <cfvo type="percent" val="0"/>
        <cfvo type="percent" val="25"/>
        <cfvo type="percent" val="90"/>
        <color rgb="FFFF0000"/>
        <color rgb="FFFFEB84"/>
        <color rgb="FF008000"/>
      </colorScale>
    </cfRule>
  </conditionalFormatting>
  <conditionalFormatting sqref="N33 L33 P33">
    <cfRule type="colorScale" priority="75">
      <colorScale>
        <cfvo type="min"/>
        <cfvo type="percentile" val="20"/>
        <cfvo type="max"/>
        <color rgb="FFFF0000"/>
        <color rgb="FFFFEB84"/>
        <color rgb="FF63BE7B"/>
      </colorScale>
    </cfRule>
  </conditionalFormatting>
  <conditionalFormatting sqref="L33 N33 P33">
    <cfRule type="colorScale" priority="73">
      <colorScale>
        <cfvo type="num" val="0"/>
        <cfvo type="percentile" val="20"/>
        <cfvo type="num" val="18000"/>
        <color rgb="FFFF0000"/>
        <color rgb="FFFFEB84"/>
        <color rgb="FF63BE7B"/>
      </colorScale>
    </cfRule>
    <cfRule type="colorScale" priority="74">
      <colorScale>
        <cfvo type="min"/>
        <cfvo type="percentile" val="20"/>
        <cfvo type="max"/>
        <color rgb="FFFF0000"/>
        <color rgb="FFFFEB84"/>
        <color rgb="FF63BE7B"/>
      </colorScale>
    </cfRule>
  </conditionalFormatting>
  <conditionalFormatting sqref="L22:L32 N22:N32 P22:P32 P34:P35 N34:N35 L34:L35">
    <cfRule type="colorScale" priority="743">
      <colorScale>
        <cfvo type="min"/>
        <cfvo type="percentile" val="25"/>
        <cfvo type="max"/>
        <color rgb="FFFF7128"/>
        <color rgb="FFFFEB84"/>
        <color rgb="FF63BE7B"/>
      </colorScale>
    </cfRule>
    <cfRule type="colorScale" priority="744">
      <colorScale>
        <cfvo type="percent" val="0"/>
        <cfvo type="percent" val="25"/>
        <cfvo type="percent" val="90"/>
        <color rgb="FFFF0000"/>
        <color rgb="FFFFEB84"/>
        <color rgb="FF008000"/>
      </colorScale>
    </cfRule>
  </conditionalFormatting>
  <conditionalFormatting sqref="N22:N32 L22:L32 P22:P32 P34:P35 L34:L35 N34:N35">
    <cfRule type="colorScale" priority="755">
      <colorScale>
        <cfvo type="min"/>
        <cfvo type="percentile" val="20"/>
        <cfvo type="max"/>
        <color rgb="FFFF0000"/>
        <color rgb="FFFFEB84"/>
        <color rgb="FF63BE7B"/>
      </colorScale>
    </cfRule>
  </conditionalFormatting>
  <conditionalFormatting sqref="L22:L32 N22:N32 P22:P32 P34:P35 N34:N35 L34:L35">
    <cfRule type="colorScale" priority="761">
      <colorScale>
        <cfvo type="num" val="0"/>
        <cfvo type="percentile" val="20"/>
        <cfvo type="num" val="18000"/>
        <color rgb="FFFF0000"/>
        <color rgb="FFFFEB84"/>
        <color rgb="FF63BE7B"/>
      </colorScale>
    </cfRule>
    <cfRule type="colorScale" priority="762">
      <colorScale>
        <cfvo type="min"/>
        <cfvo type="percentile" val="20"/>
        <cfvo type="max"/>
        <color rgb="FFFF0000"/>
        <color rgb="FFFFEB84"/>
        <color rgb="FF63BE7B"/>
      </colorScale>
    </cfRule>
  </conditionalFormatting>
  <conditionalFormatting sqref="L67 N67 P67">
    <cfRule type="colorScale" priority="71">
      <colorScale>
        <cfvo type="min"/>
        <cfvo type="percentile" val="25"/>
        <cfvo type="max"/>
        <color rgb="FFFF7128"/>
        <color rgb="FFFFEB84"/>
        <color rgb="FF63BE7B"/>
      </colorScale>
    </cfRule>
    <cfRule type="colorScale" priority="72">
      <colorScale>
        <cfvo type="percent" val="0"/>
        <cfvo type="percent" val="25"/>
        <cfvo type="percent" val="90"/>
        <color rgb="FFFF0000"/>
        <color rgb="FFFFEB84"/>
        <color rgb="FF008000"/>
      </colorScale>
    </cfRule>
  </conditionalFormatting>
  <conditionalFormatting sqref="L67 N67 P67">
    <cfRule type="colorScale" priority="70">
      <colorScale>
        <cfvo type="min"/>
        <cfvo type="percentile" val="20"/>
        <cfvo type="max"/>
        <color rgb="FFFF0000"/>
        <color rgb="FFFFEB84"/>
        <color rgb="FF63BE7B"/>
      </colorScale>
    </cfRule>
  </conditionalFormatting>
  <conditionalFormatting sqref="L67 N67 P67">
    <cfRule type="colorScale" priority="68">
      <colorScale>
        <cfvo type="num" val="0"/>
        <cfvo type="percentile" val="20"/>
        <cfvo type="num" val="18000"/>
        <color rgb="FFFF0000"/>
        <color rgb="FFFFEB84"/>
        <color rgb="FF63BE7B"/>
      </colorScale>
    </cfRule>
    <cfRule type="colorScale" priority="69">
      <colorScale>
        <cfvo type="min"/>
        <cfvo type="percentile" val="20"/>
        <cfvo type="max"/>
        <color rgb="FFFF0000"/>
        <color rgb="FFFFEB84"/>
        <color rgb="FF63BE7B"/>
      </colorScale>
    </cfRule>
  </conditionalFormatting>
  <conditionalFormatting sqref="L36 N36 P36">
    <cfRule type="colorScale" priority="64">
      <colorScale>
        <cfvo type="percent" val="0"/>
        <cfvo type="percent" val="50"/>
        <cfvo type="percent" val="100"/>
        <color theme="0" tint="-0.249977111117893"/>
        <color rgb="FF0000FF"/>
        <color rgb="FF1B9E7C"/>
      </colorScale>
    </cfRule>
  </conditionalFormatting>
  <conditionalFormatting sqref="L7 N7 P7">
    <cfRule type="colorScale" priority="63">
      <colorScale>
        <cfvo type="percent" val="0"/>
        <cfvo type="percent" val="50"/>
        <cfvo type="percent" val="100"/>
        <color theme="0" tint="-0.249977111117893"/>
        <color rgb="FF0000FF"/>
        <color rgb="FF1B9E7C"/>
      </colorScale>
    </cfRule>
  </conditionalFormatting>
  <conditionalFormatting sqref="L7 AN7 N7 P7">
    <cfRule type="colorScale" priority="62">
      <colorScale>
        <cfvo type="min"/>
        <cfvo type="percentile" val="50"/>
        <cfvo type="max"/>
        <color theme="0" tint="-0.249977111117893"/>
        <color rgb="FF0000FF"/>
        <color rgb="FF1B9E7C"/>
      </colorScale>
    </cfRule>
  </conditionalFormatting>
  <conditionalFormatting sqref="AN19">
    <cfRule type="colorScale" priority="61">
      <colorScale>
        <cfvo type="min"/>
        <cfvo type="percentile" val="50"/>
        <cfvo type="max"/>
        <color theme="0" tint="-0.249977111117893"/>
        <color rgb="FF0000FF"/>
        <color rgb="FF1B9E7C"/>
      </colorScale>
    </cfRule>
  </conditionalFormatting>
  <conditionalFormatting sqref="L19 N19 P19 AN19">
    <cfRule type="colorScale" priority="60">
      <colorScale>
        <cfvo type="min"/>
        <cfvo type="percentile" val="50"/>
        <cfvo type="max"/>
        <color theme="0" tint="-0.249977111117893"/>
        <color rgb="FF0000FF"/>
        <color rgb="FF1B9E7C"/>
      </colorScale>
    </cfRule>
  </conditionalFormatting>
  <conditionalFormatting sqref="L9 AN9 N9 P9">
    <cfRule type="colorScale" priority="59">
      <colorScale>
        <cfvo type="min"/>
        <cfvo type="percentile" val="50"/>
        <cfvo type="max"/>
        <color theme="0" tint="-0.249977111117893"/>
        <color rgb="FF0000FF"/>
        <color rgb="FF1B9E7C"/>
      </colorScale>
    </cfRule>
  </conditionalFormatting>
  <conditionalFormatting sqref="AN21:AN31 AN38 AN33">
    <cfRule type="colorScale" priority="58">
      <colorScale>
        <cfvo type="min"/>
        <cfvo type="percentile" val="50"/>
        <cfvo type="max"/>
        <color theme="0" tint="-0.249977111117893"/>
        <color rgb="FF0000FF"/>
        <color rgb="FF1B9E7C"/>
      </colorScale>
    </cfRule>
  </conditionalFormatting>
  <conditionalFormatting sqref="AN36">
    <cfRule type="colorScale" priority="57">
      <colorScale>
        <cfvo type="min"/>
        <cfvo type="percentile" val="50"/>
        <cfvo type="max"/>
        <color theme="0" tint="-0.249977111117893"/>
        <color rgb="FF0000FF"/>
        <color rgb="FF1B9E7C"/>
      </colorScale>
    </cfRule>
  </conditionalFormatting>
  <conditionalFormatting sqref="N21 L21 P21 AN21">
    <cfRule type="colorScale" priority="56">
      <colorScale>
        <cfvo type="min"/>
        <cfvo type="percentile" val="50"/>
        <cfvo type="max"/>
        <color theme="0" tint="-0.249977111117893"/>
        <color rgb="FF0000FF"/>
        <color rgb="FF1B9E7C"/>
      </colorScale>
    </cfRule>
  </conditionalFormatting>
  <conditionalFormatting sqref="L22 N22 P22 AN22">
    <cfRule type="colorScale" priority="55">
      <colorScale>
        <cfvo type="min"/>
        <cfvo type="percentile" val="50"/>
        <cfvo type="max"/>
        <color theme="0" tint="-0.249977111117893"/>
        <color rgb="FF0000FF"/>
        <color rgb="FF1B9E7C"/>
      </colorScale>
    </cfRule>
  </conditionalFormatting>
  <conditionalFormatting sqref="L23 N23 P23 AN23">
    <cfRule type="colorScale" priority="54">
      <colorScale>
        <cfvo type="min"/>
        <cfvo type="percentile" val="50"/>
        <cfvo type="max"/>
        <color theme="0" tint="-0.249977111117893"/>
        <color rgb="FF0000FF"/>
        <color rgb="FF1B9E7C"/>
      </colorScale>
    </cfRule>
  </conditionalFormatting>
  <conditionalFormatting sqref="N24 L24 P24 AN24">
    <cfRule type="colorScale" priority="53">
      <colorScale>
        <cfvo type="min"/>
        <cfvo type="percentile" val="50"/>
        <cfvo type="max"/>
        <color theme="0" tint="-0.249977111117893"/>
        <color rgb="FF0000FF"/>
        <color rgb="FF1B9E7C"/>
      </colorScale>
    </cfRule>
  </conditionalFormatting>
  <conditionalFormatting sqref="N25 L25 P25 AN25">
    <cfRule type="colorScale" priority="52">
      <colorScale>
        <cfvo type="min"/>
        <cfvo type="percentile" val="50"/>
        <cfvo type="max"/>
        <color theme="0" tint="-0.249977111117893"/>
        <color rgb="FF0000FF"/>
        <color rgb="FF1B9E7C"/>
      </colorScale>
    </cfRule>
  </conditionalFormatting>
  <conditionalFormatting sqref="L26 N26 P26 AN26">
    <cfRule type="colorScale" priority="51">
      <colorScale>
        <cfvo type="min"/>
        <cfvo type="percentile" val="50"/>
        <cfvo type="max"/>
        <color theme="0" tint="-0.249977111117893"/>
        <color rgb="FF0000FF"/>
        <color rgb="FF1B9E7C"/>
      </colorScale>
    </cfRule>
  </conditionalFormatting>
  <conditionalFormatting sqref="L27 N27 P27 AN27">
    <cfRule type="colorScale" priority="50">
      <colorScale>
        <cfvo type="min"/>
        <cfvo type="percentile" val="50"/>
        <cfvo type="max"/>
        <color theme="0" tint="-0.249977111117893"/>
        <color rgb="FF0000FF"/>
        <color rgb="FF1B9E7C"/>
      </colorScale>
    </cfRule>
  </conditionalFormatting>
  <conditionalFormatting sqref="L28 N28 P28 AN28">
    <cfRule type="colorScale" priority="49">
      <colorScale>
        <cfvo type="min"/>
        <cfvo type="percentile" val="50"/>
        <cfvo type="max"/>
        <color theme="0" tint="-0.249977111117893"/>
        <color rgb="FF0000FF"/>
        <color rgb="FF1B9E7C"/>
      </colorScale>
    </cfRule>
  </conditionalFormatting>
  <conditionalFormatting sqref="N29 L29 P29 AN29">
    <cfRule type="colorScale" priority="48">
      <colorScale>
        <cfvo type="min"/>
        <cfvo type="percentile" val="50"/>
        <cfvo type="max"/>
        <color theme="0" tint="-0.249977111117893"/>
        <color rgb="FF0000FF"/>
        <color rgb="FF1B9E7C"/>
      </colorScale>
    </cfRule>
  </conditionalFormatting>
  <conditionalFormatting sqref="N30 L30 P30 AN30">
    <cfRule type="colorScale" priority="47">
      <colorScale>
        <cfvo type="min"/>
        <cfvo type="percentile" val="50"/>
        <cfvo type="max"/>
        <color theme="0" tint="-0.249977111117893"/>
        <color rgb="FF0000FF"/>
        <color rgb="FF1B9E7C"/>
      </colorScale>
    </cfRule>
  </conditionalFormatting>
  <conditionalFormatting sqref="N31 L31 P31 AN31">
    <cfRule type="colorScale" priority="46">
      <colorScale>
        <cfvo type="min"/>
        <cfvo type="percentile" val="50"/>
        <cfvo type="max"/>
        <color theme="0" tint="-0.249977111117893"/>
        <color rgb="FF0000FF"/>
        <color rgb="FF1B9E7C"/>
      </colorScale>
    </cfRule>
  </conditionalFormatting>
  <conditionalFormatting sqref="N33 L33 P33 AN33">
    <cfRule type="colorScale" priority="45">
      <colorScale>
        <cfvo type="min"/>
        <cfvo type="percentile" val="50"/>
        <cfvo type="max"/>
        <color theme="0" tint="-0.249977111117893"/>
        <color rgb="FF0000FF"/>
        <color rgb="FF1B9E7C"/>
      </colorScale>
    </cfRule>
  </conditionalFormatting>
  <conditionalFormatting sqref="N36 L36 P36 AN36">
    <cfRule type="colorScale" priority="44">
      <colorScale>
        <cfvo type="min"/>
        <cfvo type="percentile" val="50"/>
        <cfvo type="max"/>
        <color theme="0" tint="-0.249977111117893"/>
        <color rgb="FF0000FF"/>
        <color rgb="FF1B9E7C"/>
      </colorScale>
    </cfRule>
  </conditionalFormatting>
  <conditionalFormatting sqref="N38 L38 P38 AN38">
    <cfRule type="colorScale" priority="43">
      <colorScale>
        <cfvo type="min"/>
        <cfvo type="percentile" val="50"/>
        <cfvo type="max"/>
        <color theme="0" tint="-0.249977111117893"/>
        <color rgb="FF0000FF"/>
        <color rgb="FF1B9E7C"/>
      </colorScale>
    </cfRule>
  </conditionalFormatting>
  <conditionalFormatting sqref="AN43">
    <cfRule type="colorScale" priority="42">
      <colorScale>
        <cfvo type="min"/>
        <cfvo type="percentile" val="50"/>
        <cfvo type="max"/>
        <color theme="0" tint="-0.249977111117893"/>
        <color rgb="FF0000FF"/>
        <color rgb="FF1B9E7C"/>
      </colorScale>
    </cfRule>
  </conditionalFormatting>
  <conditionalFormatting sqref="AN43">
    <cfRule type="colorScale" priority="41">
      <colorScale>
        <cfvo type="min"/>
        <cfvo type="percentile" val="50"/>
        <cfvo type="max"/>
        <color theme="0" tint="-0.249977111117893"/>
        <color rgb="FF0000FF"/>
        <color rgb="FF1B9E7C"/>
      </colorScale>
    </cfRule>
  </conditionalFormatting>
  <conditionalFormatting sqref="L45 N45 P45">
    <cfRule type="colorScale" priority="34">
      <colorScale>
        <cfvo type="min"/>
        <cfvo type="percentile" val="25"/>
        <cfvo type="max"/>
        <color rgb="FFFF7128"/>
        <color rgb="FFFFEB84"/>
        <color rgb="FF63BE7B"/>
      </colorScale>
    </cfRule>
    <cfRule type="colorScale" priority="35">
      <colorScale>
        <cfvo type="percent" val="0"/>
        <cfvo type="percent" val="25"/>
        <cfvo type="percent" val="90"/>
        <color rgb="FFFF0000"/>
        <color rgb="FFFFEB84"/>
        <color rgb="FF008000"/>
      </colorScale>
    </cfRule>
  </conditionalFormatting>
  <conditionalFormatting sqref="L45 N45 P45">
    <cfRule type="colorScale" priority="33">
      <colorScale>
        <cfvo type="min"/>
        <cfvo type="percentile" val="20"/>
        <cfvo type="max"/>
        <color rgb="FFFF0000"/>
        <color rgb="FFFFEB84"/>
        <color rgb="FF63BE7B"/>
      </colorScale>
    </cfRule>
  </conditionalFormatting>
  <conditionalFormatting sqref="L45 N45 P45">
    <cfRule type="colorScale" priority="31">
      <colorScale>
        <cfvo type="num" val="0"/>
        <cfvo type="percentile" val="20"/>
        <cfvo type="num" val="18000"/>
        <color rgb="FFFF0000"/>
        <color rgb="FFFFEB84"/>
        <color rgb="FF63BE7B"/>
      </colorScale>
    </cfRule>
    <cfRule type="colorScale" priority="32">
      <colorScale>
        <cfvo type="min"/>
        <cfvo type="percentile" val="20"/>
        <cfvo type="max"/>
        <color rgb="FFFF0000"/>
        <color rgb="FFFFEB84"/>
        <color rgb="FF63BE7B"/>
      </colorScale>
    </cfRule>
  </conditionalFormatting>
  <conditionalFormatting sqref="L46:L48 N46:N48 P46:P48">
    <cfRule type="colorScale" priority="36">
      <colorScale>
        <cfvo type="min"/>
        <cfvo type="percentile" val="25"/>
        <cfvo type="max"/>
        <color rgb="FFFF7128"/>
        <color rgb="FFFFEB84"/>
        <color rgb="FF63BE7B"/>
      </colorScale>
    </cfRule>
    <cfRule type="colorScale" priority="37">
      <colorScale>
        <cfvo type="percent" val="0"/>
        <cfvo type="percent" val="25"/>
        <cfvo type="percent" val="90"/>
        <color rgb="FFFF0000"/>
        <color rgb="FFFFEB84"/>
        <color rgb="FF008000"/>
      </colorScale>
    </cfRule>
  </conditionalFormatting>
  <conditionalFormatting sqref="N46:N48 L46:L48 P46:P48">
    <cfRule type="colorScale" priority="38">
      <colorScale>
        <cfvo type="min"/>
        <cfvo type="percentile" val="20"/>
        <cfvo type="max"/>
        <color rgb="FFFF0000"/>
        <color rgb="FFFFEB84"/>
        <color rgb="FF63BE7B"/>
      </colorScale>
    </cfRule>
  </conditionalFormatting>
  <conditionalFormatting sqref="L46:L48 N46:N48 P46:P48">
    <cfRule type="colorScale" priority="39">
      <colorScale>
        <cfvo type="num" val="0"/>
        <cfvo type="percentile" val="20"/>
        <cfvo type="num" val="18000"/>
        <color rgb="FFFF0000"/>
        <color rgb="FFFFEB84"/>
        <color rgb="FF63BE7B"/>
      </colorScale>
    </cfRule>
    <cfRule type="colorScale" priority="40">
      <colorScale>
        <cfvo type="min"/>
        <cfvo type="percentile" val="20"/>
        <cfvo type="max"/>
        <color rgb="FFFF0000"/>
        <color rgb="FFFFEB84"/>
        <color rgb="FF63BE7B"/>
      </colorScale>
    </cfRule>
  </conditionalFormatting>
  <conditionalFormatting sqref="L45 N45 P45">
    <cfRule type="colorScale" priority="30">
      <colorScale>
        <cfvo type="min"/>
        <cfvo type="percentile" val="50"/>
        <cfvo type="max"/>
        <color theme="0" tint="-0.249977111117893"/>
        <color rgb="FF0000FF"/>
        <color rgb="FF1B9E7C"/>
      </colorScale>
    </cfRule>
  </conditionalFormatting>
  <conditionalFormatting sqref="N46 L46 P46">
    <cfRule type="colorScale" priority="29">
      <colorScale>
        <cfvo type="min"/>
        <cfvo type="percentile" val="50"/>
        <cfvo type="max"/>
        <color theme="0" tint="-0.249977111117893"/>
        <color rgb="FF0000FF"/>
        <color rgb="FF1B9E7C"/>
      </colorScale>
    </cfRule>
  </conditionalFormatting>
  <conditionalFormatting sqref="L47 N47 P47">
    <cfRule type="colorScale" priority="28">
      <colorScale>
        <cfvo type="min"/>
        <cfvo type="percentile" val="50"/>
        <cfvo type="max"/>
        <color theme="0" tint="-0.249977111117893"/>
        <color rgb="FF0000FF"/>
        <color rgb="FF1B9E7C"/>
      </colorScale>
    </cfRule>
  </conditionalFormatting>
  <conditionalFormatting sqref="N48 L48 P48">
    <cfRule type="colorScale" priority="27">
      <colorScale>
        <cfvo type="min"/>
        <cfvo type="percentile" val="50"/>
        <cfvo type="max"/>
        <color theme="0" tint="-0.249977111117893"/>
        <color rgb="FF0000FF"/>
        <color rgb="FF1B9E7C"/>
      </colorScale>
    </cfRule>
  </conditionalFormatting>
  <conditionalFormatting sqref="AN45:AN48">
    <cfRule type="colorScale" priority="26">
      <colorScale>
        <cfvo type="min"/>
        <cfvo type="percentile" val="50"/>
        <cfvo type="max"/>
        <color theme="0" tint="-0.249977111117893"/>
        <color rgb="FF0000FF"/>
        <color rgb="FF1B9E7C"/>
      </colorScale>
    </cfRule>
  </conditionalFormatting>
  <conditionalFormatting sqref="AN45">
    <cfRule type="colorScale" priority="25">
      <colorScale>
        <cfvo type="min"/>
        <cfvo type="percentile" val="50"/>
        <cfvo type="max"/>
        <color theme="0" tint="-0.249977111117893"/>
        <color rgb="FF0000FF"/>
        <color rgb="FF1B9E7C"/>
      </colorScale>
    </cfRule>
  </conditionalFormatting>
  <conditionalFormatting sqref="AN46">
    <cfRule type="colorScale" priority="24">
      <colorScale>
        <cfvo type="min"/>
        <cfvo type="percentile" val="50"/>
        <cfvo type="max"/>
        <color theme="0" tint="-0.249977111117893"/>
        <color rgb="FF0000FF"/>
        <color rgb="FF1B9E7C"/>
      </colorScale>
    </cfRule>
  </conditionalFormatting>
  <conditionalFormatting sqref="AN47">
    <cfRule type="colorScale" priority="23">
      <colorScale>
        <cfvo type="min"/>
        <cfvo type="percentile" val="50"/>
        <cfvo type="max"/>
        <color theme="0" tint="-0.249977111117893"/>
        <color rgb="FF0000FF"/>
        <color rgb="FF1B9E7C"/>
      </colorScale>
    </cfRule>
  </conditionalFormatting>
  <conditionalFormatting sqref="AN48">
    <cfRule type="colorScale" priority="22">
      <colorScale>
        <cfvo type="min"/>
        <cfvo type="percentile" val="50"/>
        <cfvo type="max"/>
        <color theme="0" tint="-0.249977111117893"/>
        <color rgb="FF0000FF"/>
        <color rgb="FF1B9E7C"/>
      </colorScale>
    </cfRule>
  </conditionalFormatting>
  <conditionalFormatting sqref="N43 L43 P43 AN43">
    <cfRule type="colorScale" priority="21">
      <colorScale>
        <cfvo type="min"/>
        <cfvo type="percentile" val="50"/>
        <cfvo type="max"/>
        <color theme="0" tint="-0.249977111117893"/>
        <color rgb="FF0000FF"/>
        <color rgb="FF1B9E7C"/>
      </colorScale>
    </cfRule>
  </conditionalFormatting>
  <conditionalFormatting sqref="N45 L45 P45 AN45">
    <cfRule type="colorScale" priority="20">
      <colorScale>
        <cfvo type="min"/>
        <cfvo type="percentile" val="50"/>
        <cfvo type="max"/>
        <color theme="0" tint="-0.249977111117893"/>
        <color rgb="FF0000FF"/>
        <color rgb="FF1B9E7C"/>
      </colorScale>
    </cfRule>
  </conditionalFormatting>
  <conditionalFormatting sqref="L46 N46 P46 AN46">
    <cfRule type="colorScale" priority="19">
      <colorScale>
        <cfvo type="min"/>
        <cfvo type="percentile" val="50"/>
        <cfvo type="max"/>
        <color theme="0" tint="-0.249977111117893"/>
        <color rgb="FF0000FF"/>
        <color rgb="FF1B9E7C"/>
      </colorScale>
    </cfRule>
  </conditionalFormatting>
  <conditionalFormatting sqref="N47 L47 P47 AN47">
    <cfRule type="colorScale" priority="18">
      <colorScale>
        <cfvo type="min"/>
        <cfvo type="percentile" val="50"/>
        <cfvo type="max"/>
        <color theme="0" tint="-0.249977111117893"/>
        <color rgb="FF0000FF"/>
        <color rgb="FF1B9E7C"/>
      </colorScale>
    </cfRule>
  </conditionalFormatting>
  <conditionalFormatting sqref="N48 L48 P48 AN48">
    <cfRule type="colorScale" priority="17">
      <colorScale>
        <cfvo type="min"/>
        <cfvo type="percentile" val="50"/>
        <cfvo type="max"/>
        <color theme="0" tint="-0.249977111117893"/>
        <color rgb="FF0000FF"/>
        <color rgb="FF1B9E7C"/>
      </colorScale>
    </cfRule>
  </conditionalFormatting>
  <conditionalFormatting sqref="AN50:AN54">
    <cfRule type="colorScale" priority="16">
      <colorScale>
        <cfvo type="min"/>
        <cfvo type="percentile" val="50"/>
        <cfvo type="max"/>
        <color theme="0" tint="-0.249977111117893"/>
        <color rgb="FF0000FF"/>
        <color rgb="FF1B9E7C"/>
      </colorScale>
    </cfRule>
  </conditionalFormatting>
  <conditionalFormatting sqref="AN50:AN54">
    <cfRule type="colorScale" priority="15">
      <colorScale>
        <cfvo type="min"/>
        <cfvo type="percentile" val="50"/>
        <cfvo type="max"/>
        <color theme="0" tint="-0.249977111117893"/>
        <color rgb="FF0000FF"/>
        <color rgb="FF1B9E7C"/>
      </colorScale>
    </cfRule>
  </conditionalFormatting>
  <conditionalFormatting sqref="AN50:AN54">
    <cfRule type="colorScale" priority="14">
      <colorScale>
        <cfvo type="min"/>
        <cfvo type="percentile" val="50"/>
        <cfvo type="max"/>
        <color theme="0" tint="-0.249977111117893"/>
        <color rgb="FF0000FF"/>
        <color rgb="FF1B9E7C"/>
      </colorScale>
    </cfRule>
  </conditionalFormatting>
  <conditionalFormatting sqref="AN62:AN63 AN68:AN69 AN58">
    <cfRule type="colorScale" priority="13">
      <colorScale>
        <cfvo type="min"/>
        <cfvo type="percentile" val="50"/>
        <cfvo type="max"/>
        <color theme="0" tint="-0.249977111117893"/>
        <color rgb="FF0000FF"/>
        <color rgb="FF1B9E7C"/>
      </colorScale>
    </cfRule>
  </conditionalFormatting>
  <conditionalFormatting sqref="AN62:AN63">
    <cfRule type="colorScale" priority="12">
      <colorScale>
        <cfvo type="min"/>
        <cfvo type="percentile" val="50"/>
        <cfvo type="max"/>
        <color theme="0" tint="-0.249977111117893"/>
        <color rgb="FF0000FF"/>
        <color rgb="FF1B9E7C"/>
      </colorScale>
    </cfRule>
  </conditionalFormatting>
  <conditionalFormatting sqref="AN62:AN63">
    <cfRule type="colorScale" priority="11">
      <colorScale>
        <cfvo type="min"/>
        <cfvo type="percentile" val="50"/>
        <cfvo type="max"/>
        <color theme="0" tint="-0.249977111117893"/>
        <color rgb="FF0000FF"/>
        <color rgb="FF1B9E7C"/>
      </colorScale>
    </cfRule>
  </conditionalFormatting>
  <conditionalFormatting sqref="L50 N50 P50 AN50">
    <cfRule type="colorScale" priority="10">
      <colorScale>
        <cfvo type="min"/>
        <cfvo type="percentile" val="50"/>
        <cfvo type="max"/>
        <color theme="0" tint="-0.249977111117893"/>
        <color rgb="FF0000FF"/>
        <color rgb="FF1B9E7C"/>
      </colorScale>
    </cfRule>
  </conditionalFormatting>
  <conditionalFormatting sqref="L51 N51 P51 AN51">
    <cfRule type="colorScale" priority="9">
      <colorScale>
        <cfvo type="min"/>
        <cfvo type="percentile" val="50"/>
        <cfvo type="max"/>
        <color theme="0" tint="-0.249977111117893"/>
        <color rgb="FF0000FF"/>
        <color rgb="FF1B9E7C"/>
      </colorScale>
    </cfRule>
  </conditionalFormatting>
  <conditionalFormatting sqref="L52 N52 P52 AN52">
    <cfRule type="colorScale" priority="8">
      <colorScale>
        <cfvo type="min"/>
        <cfvo type="percentile" val="50"/>
        <cfvo type="max"/>
        <color theme="0" tint="-0.249977111117893"/>
        <color rgb="FF0000FF"/>
        <color rgb="FF1B9E7C"/>
      </colorScale>
    </cfRule>
  </conditionalFormatting>
  <conditionalFormatting sqref="L53 N53 P53 AN53">
    <cfRule type="colorScale" priority="7">
      <colorScale>
        <cfvo type="min"/>
        <cfvo type="percentile" val="50"/>
        <cfvo type="max"/>
        <color theme="0" tint="-0.249977111117893"/>
        <color rgb="FF0000FF"/>
        <color rgb="FF1B9E7C"/>
      </colorScale>
    </cfRule>
  </conditionalFormatting>
  <conditionalFormatting sqref="N54 L54 P54 AN54">
    <cfRule type="colorScale" priority="6">
      <colorScale>
        <cfvo type="min"/>
        <cfvo type="percentile" val="50"/>
        <cfvo type="max"/>
        <color theme="0" tint="-0.249977111117893"/>
        <color rgb="FF0000FF"/>
        <color rgb="FF1B9E7C"/>
      </colorScale>
    </cfRule>
  </conditionalFormatting>
  <conditionalFormatting sqref="L58 N58 P58 AN58">
    <cfRule type="colorScale" priority="5">
      <colorScale>
        <cfvo type="min"/>
        <cfvo type="percentile" val="50"/>
        <cfvo type="max"/>
        <color theme="0" tint="-0.249977111117893"/>
        <color rgb="FF0000FF"/>
        <color rgb="FF1B9E7C"/>
      </colorScale>
    </cfRule>
  </conditionalFormatting>
  <conditionalFormatting sqref="L62 N62 P62 AN62">
    <cfRule type="colorScale" priority="4">
      <colorScale>
        <cfvo type="min"/>
        <cfvo type="percentile" val="50"/>
        <cfvo type="max"/>
        <color theme="0" tint="-0.249977111117893"/>
        <color rgb="FF0000FF"/>
        <color rgb="FF1B9E7C"/>
      </colorScale>
    </cfRule>
  </conditionalFormatting>
  <conditionalFormatting sqref="L63 N63 P63 AN63">
    <cfRule type="colorScale" priority="3">
      <colorScale>
        <cfvo type="min"/>
        <cfvo type="percentile" val="50"/>
        <cfvo type="max"/>
        <color theme="0" tint="-0.249977111117893"/>
        <color rgb="FF0000FF"/>
        <color rgb="FF1B9E7C"/>
      </colorScale>
    </cfRule>
  </conditionalFormatting>
  <conditionalFormatting sqref="N68 L68 P68 AN68">
    <cfRule type="colorScale" priority="2">
      <colorScale>
        <cfvo type="min"/>
        <cfvo type="percentile" val="50"/>
        <cfvo type="max"/>
        <color theme="0" tint="-0.249977111117893"/>
        <color rgb="FF0000FF"/>
        <color rgb="FF1B9E7C"/>
      </colorScale>
    </cfRule>
  </conditionalFormatting>
  <conditionalFormatting sqref="N69 L69 P69 AN69">
    <cfRule type="colorScale" priority="1">
      <colorScale>
        <cfvo type="min"/>
        <cfvo type="percentile" val="50"/>
        <cfvo type="max"/>
        <color theme="0" tint="-0.249977111117893"/>
        <color rgb="FF0000FF"/>
        <color rgb="FF1B9E7C"/>
      </colorScale>
    </cfRule>
  </conditionalFormatting>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90"/>
  </sheetPr>
  <dimension ref="A1:AI41"/>
  <sheetViews>
    <sheetView workbookViewId="0">
      <selection activeCell="AG11" sqref="AG11"/>
    </sheetView>
  </sheetViews>
  <sheetFormatPr baseColWidth="10" defaultRowHeight="15" x14ac:dyDescent="0"/>
  <cols>
    <col min="1" max="1" width="3.83203125" customWidth="1"/>
    <col min="2" max="2" width="10.83203125" style="1"/>
    <col min="3" max="3" width="1.83203125" style="1" customWidth="1"/>
    <col min="4" max="4" width="10.83203125" style="1"/>
    <col min="5" max="5" width="6.83203125" style="3" customWidth="1"/>
    <col min="6" max="6" width="10.83203125" style="1"/>
    <col min="7" max="7" width="1.83203125" style="1" customWidth="1"/>
    <col min="11" max="11" width="1.83203125" style="1" customWidth="1"/>
    <col min="12" max="12" width="3.83203125" customWidth="1"/>
    <col min="15" max="15" width="9.33203125" customWidth="1"/>
    <col min="16" max="20" width="12.5" customWidth="1"/>
    <col min="21" max="21" width="3.83203125" customWidth="1"/>
  </cols>
  <sheetData>
    <row r="1" spans="1:35" ht="6" customHeight="1">
      <c r="A1" s="60"/>
      <c r="B1" s="150"/>
      <c r="C1" s="150"/>
      <c r="D1" s="150"/>
      <c r="E1" s="145"/>
      <c r="F1" s="150"/>
      <c r="G1" s="150"/>
      <c r="H1" s="60"/>
      <c r="I1" s="60"/>
      <c r="J1" s="60"/>
      <c r="K1" s="150"/>
      <c r="L1" s="60"/>
      <c r="M1" s="60"/>
      <c r="N1" s="60"/>
      <c r="O1" s="60"/>
      <c r="P1" s="60"/>
      <c r="Q1" s="60"/>
      <c r="R1" s="60"/>
      <c r="S1" s="60"/>
      <c r="T1" s="60"/>
      <c r="U1" s="60"/>
      <c r="V1" s="60"/>
      <c r="W1" s="60"/>
    </row>
    <row r="2" spans="1:35">
      <c r="A2" s="60"/>
      <c r="B2" s="380" t="s">
        <v>0</v>
      </c>
      <c r="C2" s="381"/>
      <c r="D2" s="381"/>
      <c r="E2" s="381"/>
      <c r="F2" s="381"/>
      <c r="G2" s="381"/>
      <c r="H2" s="381"/>
      <c r="I2" s="381"/>
      <c r="J2" s="381"/>
      <c r="K2" s="382"/>
      <c r="L2" s="60"/>
      <c r="M2" s="60"/>
      <c r="N2" s="60"/>
      <c r="O2" s="60"/>
      <c r="P2" s="60"/>
      <c r="Q2" s="60"/>
      <c r="R2" s="60"/>
      <c r="S2" s="60"/>
      <c r="T2" s="60"/>
      <c r="U2" s="60"/>
      <c r="V2" s="60"/>
      <c r="W2" s="60"/>
    </row>
    <row r="3" spans="1:35">
      <c r="A3" s="60"/>
      <c r="B3" s="383"/>
      <c r="C3" s="384"/>
      <c r="D3" s="384"/>
      <c r="E3" s="384"/>
      <c r="F3" s="384"/>
      <c r="G3" s="384"/>
      <c r="H3" s="384"/>
      <c r="I3" s="384"/>
      <c r="J3" s="384"/>
      <c r="K3" s="385"/>
      <c r="L3" s="60"/>
      <c r="M3" s="60"/>
      <c r="N3" s="60"/>
      <c r="O3" s="60"/>
      <c r="P3" s="60"/>
      <c r="Q3" s="60"/>
      <c r="R3" s="60"/>
      <c r="S3" s="60"/>
      <c r="T3" s="60"/>
      <c r="U3" s="60"/>
      <c r="V3" s="60"/>
      <c r="W3" s="60"/>
    </row>
    <row r="4" spans="1:35">
      <c r="A4" s="60"/>
      <c r="B4" s="383"/>
      <c r="C4" s="384"/>
      <c r="D4" s="384"/>
      <c r="E4" s="384"/>
      <c r="F4" s="384"/>
      <c r="G4" s="384"/>
      <c r="H4" s="384"/>
      <c r="I4" s="384"/>
      <c r="J4" s="384"/>
      <c r="K4" s="385"/>
      <c r="L4" s="60"/>
      <c r="M4" s="60"/>
      <c r="N4" s="60"/>
      <c r="O4" s="60"/>
      <c r="P4" s="60"/>
      <c r="Q4" s="60"/>
      <c r="R4" s="60"/>
      <c r="S4" s="60"/>
      <c r="T4" s="60"/>
      <c r="U4" s="60"/>
      <c r="V4" s="60"/>
      <c r="W4" s="60"/>
    </row>
    <row r="5" spans="1:35" ht="15" customHeight="1">
      <c r="A5" s="60"/>
      <c r="B5" s="386" t="s">
        <v>1</v>
      </c>
      <c r="C5" s="387"/>
      <c r="D5" s="387"/>
      <c r="E5" s="387"/>
      <c r="F5" s="387"/>
      <c r="G5" s="151"/>
      <c r="H5" s="389" t="s">
        <v>5</v>
      </c>
      <c r="I5" s="387"/>
      <c r="J5" s="387"/>
      <c r="K5" s="390"/>
      <c r="L5" s="60"/>
      <c r="M5" s="60"/>
      <c r="N5" s="60"/>
      <c r="O5" s="60"/>
      <c r="P5" s="60"/>
      <c r="Q5" s="60"/>
      <c r="R5" s="60"/>
      <c r="S5" s="60"/>
      <c r="T5" s="60"/>
      <c r="U5" s="60"/>
      <c r="V5" s="60"/>
      <c r="W5" s="60"/>
      <c r="X5" s="60"/>
      <c r="Y5" s="60"/>
      <c r="Z5" s="60"/>
      <c r="AA5" s="60"/>
      <c r="AB5" s="60"/>
      <c r="AC5" s="60"/>
      <c r="AD5" s="60"/>
      <c r="AE5" s="60"/>
      <c r="AF5" s="60"/>
      <c r="AG5" s="60"/>
      <c r="AH5" s="60"/>
      <c r="AI5" s="60"/>
    </row>
    <row r="6" spans="1:35" ht="15" customHeight="1">
      <c r="A6" s="60"/>
      <c r="B6" s="388"/>
      <c r="C6" s="387"/>
      <c r="D6" s="387"/>
      <c r="E6" s="387"/>
      <c r="F6" s="387"/>
      <c r="G6" s="151"/>
      <c r="H6" s="387"/>
      <c r="I6" s="387"/>
      <c r="J6" s="387"/>
      <c r="K6" s="390"/>
      <c r="L6" s="60"/>
      <c r="M6" s="60"/>
      <c r="N6" s="60"/>
      <c r="O6" s="60"/>
      <c r="P6" s="60"/>
      <c r="Q6" s="60"/>
      <c r="R6" s="60"/>
      <c r="S6" s="60"/>
      <c r="T6" s="60"/>
      <c r="U6" s="60"/>
      <c r="V6" s="60"/>
      <c r="W6" s="60"/>
      <c r="X6" s="60"/>
      <c r="Y6" s="60"/>
      <c r="Z6" s="60"/>
      <c r="AA6" s="60"/>
      <c r="AB6" s="60"/>
      <c r="AC6" s="60"/>
      <c r="AD6" s="60"/>
      <c r="AE6" s="60"/>
      <c r="AF6" s="60"/>
      <c r="AG6" s="60"/>
      <c r="AH6" s="60"/>
      <c r="AI6" s="60"/>
    </row>
    <row r="7" spans="1:35" s="2" customFormat="1">
      <c r="A7" s="61"/>
      <c r="B7" s="152" t="s">
        <v>2</v>
      </c>
      <c r="C7" s="153"/>
      <c r="D7" s="154" t="s">
        <v>6</v>
      </c>
      <c r="E7" s="155" t="s">
        <v>4</v>
      </c>
      <c r="F7" s="153" t="s">
        <v>3</v>
      </c>
      <c r="G7" s="153"/>
      <c r="H7" s="44">
        <v>0.4</v>
      </c>
      <c r="I7" s="52">
        <v>0.6</v>
      </c>
      <c r="J7" s="48">
        <v>1</v>
      </c>
      <c r="K7" s="156"/>
      <c r="L7" s="61"/>
      <c r="M7" s="157">
        <v>0.2</v>
      </c>
      <c r="N7" s="157">
        <v>0.4</v>
      </c>
      <c r="O7" s="157">
        <v>0.1</v>
      </c>
      <c r="P7" s="158" t="s">
        <v>2</v>
      </c>
      <c r="Q7" s="158" t="s">
        <v>6</v>
      </c>
      <c r="R7" s="158" t="s">
        <v>7</v>
      </c>
      <c r="S7" s="158" t="s">
        <v>8</v>
      </c>
      <c r="T7" s="158" t="s">
        <v>9</v>
      </c>
      <c r="U7" s="61"/>
      <c r="V7" s="157">
        <v>0.2</v>
      </c>
      <c r="W7" s="61"/>
      <c r="X7" s="61"/>
      <c r="Y7" s="61"/>
      <c r="Z7" s="61"/>
      <c r="AA7" s="61"/>
      <c r="AB7" s="61"/>
      <c r="AC7" s="61"/>
      <c r="AD7" s="61"/>
      <c r="AE7" s="61"/>
      <c r="AF7" s="61"/>
      <c r="AG7" s="61"/>
      <c r="AH7" s="61"/>
      <c r="AI7" s="61"/>
    </row>
    <row r="8" spans="1:35" ht="6" customHeight="1">
      <c r="A8" s="60"/>
      <c r="B8" s="159"/>
      <c r="C8" s="151"/>
      <c r="D8" s="160"/>
      <c r="E8" s="161"/>
      <c r="F8" s="151"/>
      <c r="G8" s="151"/>
      <c r="H8" s="45"/>
      <c r="I8" s="53"/>
      <c r="J8" s="49"/>
      <c r="K8" s="162"/>
      <c r="L8" s="60"/>
      <c r="M8" s="60"/>
      <c r="N8" s="60"/>
      <c r="O8" s="60"/>
      <c r="P8" s="60"/>
      <c r="Q8" s="60"/>
      <c r="R8" s="60"/>
      <c r="S8" s="60"/>
      <c r="T8" s="60"/>
      <c r="U8" s="60"/>
      <c r="V8" s="60"/>
      <c r="W8" s="60"/>
      <c r="X8" s="60"/>
      <c r="Y8" s="60"/>
      <c r="Z8" s="60"/>
      <c r="AA8" s="60"/>
      <c r="AB8" s="60"/>
      <c r="AC8" s="60"/>
      <c r="AD8" s="60"/>
      <c r="AE8" s="60"/>
      <c r="AF8" s="60"/>
      <c r="AG8" s="60"/>
      <c r="AH8" s="60"/>
      <c r="AI8" s="60"/>
    </row>
    <row r="9" spans="1:35">
      <c r="A9" s="60"/>
      <c r="B9" s="159">
        <v>1000</v>
      </c>
      <c r="C9" s="151"/>
      <c r="D9" s="56">
        <v>0</v>
      </c>
      <c r="E9" s="161">
        <f t="shared" ref="E9" si="0">D9/B9</f>
        <v>0</v>
      </c>
      <c r="F9" s="151">
        <f t="shared" ref="F9:F32" si="1">B9-D9</f>
        <v>1000</v>
      </c>
      <c r="G9" s="151"/>
      <c r="H9" s="46">
        <f t="shared" ref="H9:H15" si="2">B9*H$7</f>
        <v>400</v>
      </c>
      <c r="I9" s="54">
        <f t="shared" ref="I9:J15" si="3">$B9*I$7</f>
        <v>600</v>
      </c>
      <c r="J9" s="50">
        <f t="shared" si="3"/>
        <v>1000</v>
      </c>
      <c r="K9" s="162"/>
      <c r="L9" s="60"/>
      <c r="M9" s="163">
        <f t="shared" ref="M9:O28" si="4">$B9*M$7</f>
        <v>200</v>
      </c>
      <c r="N9" s="163">
        <f t="shared" si="4"/>
        <v>400</v>
      </c>
      <c r="O9" s="163">
        <f t="shared" si="4"/>
        <v>100</v>
      </c>
      <c r="P9" s="150">
        <f t="shared" ref="P9:P33" si="5">B9</f>
        <v>1000</v>
      </c>
      <c r="Q9" s="150">
        <f t="shared" ref="Q9:Q33" si="6">D9</f>
        <v>0</v>
      </c>
      <c r="R9" s="150">
        <f t="shared" ref="R9:R33" si="7">H9</f>
        <v>400</v>
      </c>
      <c r="S9" s="150">
        <f t="shared" ref="S9:S33" si="8">M9</f>
        <v>200</v>
      </c>
      <c r="T9" s="150">
        <f t="shared" ref="T9:T33" si="9">N9</f>
        <v>400</v>
      </c>
      <c r="U9" s="60"/>
      <c r="V9" s="150">
        <f t="shared" ref="V9:V28" si="10">$B9*V$7</f>
        <v>200</v>
      </c>
      <c r="W9" s="60"/>
      <c r="X9" s="60"/>
      <c r="Y9" s="60"/>
      <c r="Z9" s="60"/>
      <c r="AA9" s="60"/>
      <c r="AB9" s="60"/>
      <c r="AC9" s="60"/>
      <c r="AD9" s="60"/>
      <c r="AE9" s="60"/>
      <c r="AF9" s="60"/>
      <c r="AG9" s="60"/>
      <c r="AH9" s="60"/>
      <c r="AI9" s="60"/>
    </row>
    <row r="10" spans="1:35">
      <c r="A10" s="60"/>
      <c r="B10" s="164">
        <v>2000</v>
      </c>
      <c r="C10" s="151"/>
      <c r="D10" s="56">
        <f t="shared" ref="D10:D21" si="11">B10*E10</f>
        <v>1000</v>
      </c>
      <c r="E10" s="161">
        <v>0.5</v>
      </c>
      <c r="F10" s="151">
        <f t="shared" si="1"/>
        <v>1000</v>
      </c>
      <c r="G10" s="151"/>
      <c r="H10" s="46">
        <f t="shared" si="2"/>
        <v>800</v>
      </c>
      <c r="I10" s="54">
        <f t="shared" si="3"/>
        <v>1200</v>
      </c>
      <c r="J10" s="50">
        <f t="shared" si="3"/>
        <v>2000</v>
      </c>
      <c r="K10" s="162"/>
      <c r="L10" s="60"/>
      <c r="M10" s="163">
        <f t="shared" si="4"/>
        <v>400</v>
      </c>
      <c r="N10" s="163">
        <f t="shared" si="4"/>
        <v>800</v>
      </c>
      <c r="O10" s="163">
        <f t="shared" si="4"/>
        <v>200</v>
      </c>
      <c r="P10" s="150">
        <f t="shared" si="5"/>
        <v>2000</v>
      </c>
      <c r="Q10" s="150">
        <f t="shared" si="6"/>
        <v>1000</v>
      </c>
      <c r="R10" s="150">
        <f t="shared" si="7"/>
        <v>800</v>
      </c>
      <c r="S10" s="150">
        <f t="shared" si="8"/>
        <v>400</v>
      </c>
      <c r="T10" s="150">
        <f t="shared" si="9"/>
        <v>800</v>
      </c>
      <c r="U10" s="60"/>
      <c r="V10" s="150">
        <f t="shared" si="10"/>
        <v>400</v>
      </c>
      <c r="W10" s="60"/>
      <c r="X10" s="60"/>
      <c r="Y10" s="60"/>
      <c r="Z10" s="60"/>
      <c r="AA10" s="60"/>
      <c r="AB10" s="60"/>
      <c r="AC10" s="60"/>
      <c r="AD10" s="60"/>
      <c r="AE10" s="60"/>
      <c r="AF10" s="60"/>
      <c r="AG10" s="60"/>
      <c r="AH10" s="60"/>
      <c r="AI10" s="60"/>
    </row>
    <row r="11" spans="1:35">
      <c r="A11" s="60"/>
      <c r="B11" s="159">
        <v>3000</v>
      </c>
      <c r="C11" s="151"/>
      <c r="D11" s="56">
        <f t="shared" si="11"/>
        <v>1500</v>
      </c>
      <c r="E11" s="161">
        <v>0.5</v>
      </c>
      <c r="F11" s="151">
        <f t="shared" si="1"/>
        <v>1500</v>
      </c>
      <c r="G11" s="151"/>
      <c r="H11" s="46">
        <f t="shared" si="2"/>
        <v>1200</v>
      </c>
      <c r="I11" s="54">
        <f t="shared" si="3"/>
        <v>1800</v>
      </c>
      <c r="J11" s="50">
        <f t="shared" si="3"/>
        <v>3000</v>
      </c>
      <c r="K11" s="162"/>
      <c r="L11" s="60"/>
      <c r="M11" s="163">
        <f t="shared" si="4"/>
        <v>600</v>
      </c>
      <c r="N11" s="163">
        <f t="shared" si="4"/>
        <v>1200</v>
      </c>
      <c r="O11" s="163">
        <f t="shared" si="4"/>
        <v>300</v>
      </c>
      <c r="P11" s="150">
        <f t="shared" si="5"/>
        <v>3000</v>
      </c>
      <c r="Q11" s="150">
        <f t="shared" si="6"/>
        <v>1500</v>
      </c>
      <c r="R11" s="150">
        <f t="shared" si="7"/>
        <v>1200</v>
      </c>
      <c r="S11" s="150">
        <f t="shared" si="8"/>
        <v>600</v>
      </c>
      <c r="T11" s="150">
        <f t="shared" si="9"/>
        <v>1200</v>
      </c>
      <c r="U11" s="60"/>
      <c r="V11" s="150">
        <f t="shared" si="10"/>
        <v>600</v>
      </c>
      <c r="W11" s="60"/>
      <c r="X11" s="60"/>
      <c r="Y11" s="60"/>
      <c r="Z11" s="60"/>
      <c r="AA11" s="60"/>
      <c r="AB11" s="60"/>
      <c r="AC11" s="60"/>
      <c r="AD11" s="60"/>
      <c r="AE11" s="60"/>
      <c r="AF11" s="60"/>
      <c r="AG11" s="60"/>
      <c r="AH11" s="60"/>
      <c r="AI11" s="60"/>
    </row>
    <row r="12" spans="1:35">
      <c r="A12" s="60"/>
      <c r="B12" s="159">
        <v>4000</v>
      </c>
      <c r="C12" s="151"/>
      <c r="D12" s="56">
        <f t="shared" si="11"/>
        <v>2000</v>
      </c>
      <c r="E12" s="161">
        <v>0.5</v>
      </c>
      <c r="F12" s="151">
        <f t="shared" si="1"/>
        <v>2000</v>
      </c>
      <c r="G12" s="151"/>
      <c r="H12" s="46">
        <f t="shared" si="2"/>
        <v>1600</v>
      </c>
      <c r="I12" s="54">
        <f t="shared" si="3"/>
        <v>2400</v>
      </c>
      <c r="J12" s="50">
        <f t="shared" si="3"/>
        <v>4000</v>
      </c>
      <c r="K12" s="162"/>
      <c r="L12" s="60"/>
      <c r="M12" s="163">
        <f t="shared" si="4"/>
        <v>800</v>
      </c>
      <c r="N12" s="163">
        <f t="shared" si="4"/>
        <v>1600</v>
      </c>
      <c r="O12" s="163">
        <f t="shared" si="4"/>
        <v>400</v>
      </c>
      <c r="P12" s="150">
        <f t="shared" si="5"/>
        <v>4000</v>
      </c>
      <c r="Q12" s="150">
        <f t="shared" si="6"/>
        <v>2000</v>
      </c>
      <c r="R12" s="150">
        <f t="shared" si="7"/>
        <v>1600</v>
      </c>
      <c r="S12" s="150">
        <f t="shared" si="8"/>
        <v>800</v>
      </c>
      <c r="T12" s="150">
        <f t="shared" si="9"/>
        <v>1600</v>
      </c>
      <c r="U12" s="60"/>
      <c r="V12" s="150">
        <f t="shared" si="10"/>
        <v>800</v>
      </c>
      <c r="W12" s="60"/>
      <c r="X12" s="60"/>
      <c r="Y12" s="60"/>
      <c r="Z12" s="60"/>
      <c r="AA12" s="60"/>
      <c r="AB12" s="60"/>
      <c r="AC12" s="60"/>
      <c r="AD12" s="60"/>
      <c r="AE12" s="60"/>
      <c r="AF12" s="60"/>
      <c r="AG12" s="60"/>
      <c r="AH12" s="60"/>
      <c r="AI12" s="60"/>
    </row>
    <row r="13" spans="1:35" ht="16" thickBot="1">
      <c r="A13" s="60"/>
      <c r="B13" s="165">
        <v>5000</v>
      </c>
      <c r="C13" s="166"/>
      <c r="D13" s="57">
        <f t="shared" si="11"/>
        <v>2500</v>
      </c>
      <c r="E13" s="167">
        <v>0.5</v>
      </c>
      <c r="F13" s="166">
        <f t="shared" si="1"/>
        <v>2500</v>
      </c>
      <c r="G13" s="166"/>
      <c r="H13" s="47">
        <f t="shared" si="2"/>
        <v>2000</v>
      </c>
      <c r="I13" s="55">
        <f t="shared" si="3"/>
        <v>3000</v>
      </c>
      <c r="J13" s="51">
        <f t="shared" si="3"/>
        <v>5000</v>
      </c>
      <c r="K13" s="168"/>
      <c r="L13" s="60"/>
      <c r="M13" s="163">
        <f t="shared" si="4"/>
        <v>1000</v>
      </c>
      <c r="N13" s="163">
        <f t="shared" si="4"/>
        <v>2000</v>
      </c>
      <c r="O13" s="163">
        <f t="shared" si="4"/>
        <v>500</v>
      </c>
      <c r="P13" s="150">
        <f t="shared" si="5"/>
        <v>5000</v>
      </c>
      <c r="Q13" s="150">
        <f t="shared" si="6"/>
        <v>2500</v>
      </c>
      <c r="R13" s="150">
        <f t="shared" si="7"/>
        <v>2000</v>
      </c>
      <c r="S13" s="150">
        <f t="shared" si="8"/>
        <v>1000</v>
      </c>
      <c r="T13" s="150">
        <f t="shared" si="9"/>
        <v>2000</v>
      </c>
      <c r="U13" s="60"/>
      <c r="V13" s="150">
        <f t="shared" si="10"/>
        <v>1000</v>
      </c>
      <c r="W13" s="60"/>
      <c r="X13" s="60"/>
      <c r="Y13" s="60"/>
      <c r="Z13" s="60"/>
      <c r="AA13" s="60"/>
      <c r="AB13" s="60"/>
      <c r="AC13" s="60"/>
      <c r="AD13" s="60"/>
      <c r="AE13" s="60"/>
      <c r="AF13" s="60"/>
      <c r="AG13" s="60"/>
      <c r="AH13" s="60"/>
      <c r="AI13" s="60"/>
    </row>
    <row r="14" spans="1:35">
      <c r="A14" s="60"/>
      <c r="B14" s="159">
        <v>6000</v>
      </c>
      <c r="C14" s="151"/>
      <c r="D14" s="56">
        <f t="shared" si="11"/>
        <v>3000</v>
      </c>
      <c r="E14" s="161">
        <v>0.5</v>
      </c>
      <c r="F14" s="151">
        <f t="shared" si="1"/>
        <v>3000</v>
      </c>
      <c r="G14" s="151"/>
      <c r="H14" s="46">
        <f t="shared" si="2"/>
        <v>2400</v>
      </c>
      <c r="I14" s="54">
        <f t="shared" si="3"/>
        <v>3600</v>
      </c>
      <c r="J14" s="50">
        <f t="shared" si="3"/>
        <v>6000</v>
      </c>
      <c r="K14" s="162"/>
      <c r="L14" s="60"/>
      <c r="M14" s="163">
        <f t="shared" si="4"/>
        <v>1200</v>
      </c>
      <c r="N14" s="163">
        <f t="shared" si="4"/>
        <v>2400</v>
      </c>
      <c r="O14" s="163">
        <f t="shared" si="4"/>
        <v>600</v>
      </c>
      <c r="P14" s="150">
        <f t="shared" si="5"/>
        <v>6000</v>
      </c>
      <c r="Q14" s="150">
        <f t="shared" si="6"/>
        <v>3000</v>
      </c>
      <c r="R14" s="150">
        <f t="shared" si="7"/>
        <v>2400</v>
      </c>
      <c r="S14" s="150">
        <f t="shared" si="8"/>
        <v>1200</v>
      </c>
      <c r="T14" s="150">
        <f t="shared" si="9"/>
        <v>2400</v>
      </c>
      <c r="U14" s="60"/>
      <c r="V14" s="150">
        <f t="shared" si="10"/>
        <v>1200</v>
      </c>
      <c r="W14" s="60"/>
      <c r="X14" s="60"/>
      <c r="Y14" s="60"/>
      <c r="Z14" s="60"/>
      <c r="AA14" s="60"/>
      <c r="AB14" s="60"/>
      <c r="AC14" s="60"/>
      <c r="AD14" s="60"/>
      <c r="AE14" s="60"/>
      <c r="AF14" s="60"/>
      <c r="AG14" s="60"/>
      <c r="AH14" s="60"/>
      <c r="AI14" s="60"/>
    </row>
    <row r="15" spans="1:35">
      <c r="A15" s="60"/>
      <c r="B15" s="159">
        <v>7000</v>
      </c>
      <c r="C15" s="151"/>
      <c r="D15" s="56">
        <f t="shared" si="11"/>
        <v>3500</v>
      </c>
      <c r="E15" s="161">
        <v>0.5</v>
      </c>
      <c r="F15" s="151">
        <f t="shared" si="1"/>
        <v>3500</v>
      </c>
      <c r="G15" s="151"/>
      <c r="H15" s="46">
        <f t="shared" si="2"/>
        <v>2800</v>
      </c>
      <c r="I15" s="54">
        <f t="shared" si="3"/>
        <v>4200</v>
      </c>
      <c r="J15" s="50">
        <f t="shared" si="3"/>
        <v>7000</v>
      </c>
      <c r="K15" s="162"/>
      <c r="L15" s="60"/>
      <c r="M15" s="163">
        <f t="shared" si="4"/>
        <v>1400</v>
      </c>
      <c r="N15" s="163">
        <f t="shared" si="4"/>
        <v>2800</v>
      </c>
      <c r="O15" s="163">
        <f t="shared" si="4"/>
        <v>700</v>
      </c>
      <c r="P15" s="150">
        <f t="shared" si="5"/>
        <v>7000</v>
      </c>
      <c r="Q15" s="150">
        <f t="shared" si="6"/>
        <v>3500</v>
      </c>
      <c r="R15" s="150">
        <f t="shared" si="7"/>
        <v>2800</v>
      </c>
      <c r="S15" s="150">
        <f t="shared" si="8"/>
        <v>1400</v>
      </c>
      <c r="T15" s="150">
        <f t="shared" si="9"/>
        <v>2800</v>
      </c>
      <c r="U15" s="60"/>
      <c r="V15" s="150">
        <f t="shared" si="10"/>
        <v>1400</v>
      </c>
      <c r="W15" s="60"/>
      <c r="X15" s="60"/>
      <c r="Y15" s="60"/>
      <c r="Z15" s="60"/>
      <c r="AA15" s="60"/>
      <c r="AB15" s="60"/>
      <c r="AC15" s="60"/>
      <c r="AD15" s="60"/>
      <c r="AE15" s="60"/>
      <c r="AF15" s="60"/>
      <c r="AG15" s="60"/>
      <c r="AH15" s="60"/>
      <c r="AI15" s="60"/>
    </row>
    <row r="16" spans="1:35">
      <c r="A16" s="60"/>
      <c r="B16" s="159">
        <v>8000</v>
      </c>
      <c r="C16" s="151"/>
      <c r="D16" s="56">
        <f t="shared" si="11"/>
        <v>4000</v>
      </c>
      <c r="E16" s="161">
        <v>0.5</v>
      </c>
      <c r="F16" s="151">
        <f t="shared" si="1"/>
        <v>4000</v>
      </c>
      <c r="G16" s="151"/>
      <c r="H16" s="46">
        <f t="shared" ref="H16:H28" si="12">B16*H$7</f>
        <v>3200</v>
      </c>
      <c r="I16" s="54">
        <f t="shared" ref="I16:J28" si="13">$B16*I$7</f>
        <v>4800</v>
      </c>
      <c r="J16" s="50">
        <f t="shared" si="13"/>
        <v>8000</v>
      </c>
      <c r="K16" s="162"/>
      <c r="L16" s="60"/>
      <c r="M16" s="163">
        <f t="shared" si="4"/>
        <v>1600</v>
      </c>
      <c r="N16" s="163">
        <f t="shared" si="4"/>
        <v>3200</v>
      </c>
      <c r="O16" s="163">
        <f t="shared" si="4"/>
        <v>800</v>
      </c>
      <c r="P16" s="150">
        <f t="shared" si="5"/>
        <v>8000</v>
      </c>
      <c r="Q16" s="150">
        <f t="shared" si="6"/>
        <v>4000</v>
      </c>
      <c r="R16" s="150">
        <f t="shared" si="7"/>
        <v>3200</v>
      </c>
      <c r="S16" s="150">
        <f t="shared" si="8"/>
        <v>1600</v>
      </c>
      <c r="T16" s="150">
        <f t="shared" si="9"/>
        <v>3200</v>
      </c>
      <c r="U16" s="60"/>
      <c r="V16" s="150">
        <f t="shared" si="10"/>
        <v>1600</v>
      </c>
      <c r="W16" s="60"/>
      <c r="X16" s="60"/>
      <c r="Y16" s="60"/>
      <c r="Z16" s="60"/>
      <c r="AA16" s="60"/>
      <c r="AB16" s="60"/>
      <c r="AC16" s="60"/>
      <c r="AD16" s="60"/>
      <c r="AE16" s="60"/>
      <c r="AF16" s="60"/>
      <c r="AG16" s="60"/>
      <c r="AH16" s="60"/>
      <c r="AI16" s="60"/>
    </row>
    <row r="17" spans="1:35">
      <c r="A17" s="60"/>
      <c r="B17" s="159">
        <v>9000</v>
      </c>
      <c r="C17" s="151"/>
      <c r="D17" s="56">
        <f t="shared" si="11"/>
        <v>4500</v>
      </c>
      <c r="E17" s="161">
        <v>0.5</v>
      </c>
      <c r="F17" s="151">
        <f t="shared" si="1"/>
        <v>4500</v>
      </c>
      <c r="G17" s="151"/>
      <c r="H17" s="46">
        <f t="shared" si="12"/>
        <v>3600</v>
      </c>
      <c r="I17" s="54">
        <f t="shared" si="13"/>
        <v>5400</v>
      </c>
      <c r="J17" s="50">
        <f t="shared" si="13"/>
        <v>9000</v>
      </c>
      <c r="K17" s="162"/>
      <c r="L17" s="60"/>
      <c r="M17" s="163">
        <f t="shared" si="4"/>
        <v>1800</v>
      </c>
      <c r="N17" s="163">
        <f t="shared" si="4"/>
        <v>3600</v>
      </c>
      <c r="O17" s="163">
        <f t="shared" si="4"/>
        <v>900</v>
      </c>
      <c r="P17" s="150">
        <f t="shared" si="5"/>
        <v>9000</v>
      </c>
      <c r="Q17" s="150">
        <f t="shared" si="6"/>
        <v>4500</v>
      </c>
      <c r="R17" s="150">
        <f t="shared" si="7"/>
        <v>3600</v>
      </c>
      <c r="S17" s="150">
        <f t="shared" si="8"/>
        <v>1800</v>
      </c>
      <c r="T17" s="150">
        <f t="shared" si="9"/>
        <v>3600</v>
      </c>
      <c r="U17" s="60"/>
      <c r="V17" s="150">
        <f t="shared" si="10"/>
        <v>1800</v>
      </c>
      <c r="W17" s="60"/>
      <c r="X17" s="60"/>
      <c r="Y17" s="60"/>
      <c r="Z17" s="60"/>
      <c r="AA17" s="60"/>
      <c r="AB17" s="60"/>
      <c r="AC17" s="60"/>
      <c r="AD17" s="60"/>
      <c r="AE17" s="60"/>
      <c r="AF17" s="60"/>
      <c r="AG17" s="60"/>
      <c r="AH17" s="60"/>
      <c r="AI17" s="60"/>
    </row>
    <row r="18" spans="1:35" ht="16" thickBot="1">
      <c r="A18" s="60"/>
      <c r="B18" s="165">
        <v>10000</v>
      </c>
      <c r="C18" s="166"/>
      <c r="D18" s="57">
        <f t="shared" si="11"/>
        <v>5000</v>
      </c>
      <c r="E18" s="167">
        <v>0.5</v>
      </c>
      <c r="F18" s="166">
        <f t="shared" si="1"/>
        <v>5000</v>
      </c>
      <c r="G18" s="166"/>
      <c r="H18" s="47">
        <f t="shared" si="12"/>
        <v>4000</v>
      </c>
      <c r="I18" s="55">
        <f t="shared" si="13"/>
        <v>6000</v>
      </c>
      <c r="J18" s="51">
        <f t="shared" si="13"/>
        <v>10000</v>
      </c>
      <c r="K18" s="168"/>
      <c r="L18" s="60"/>
      <c r="M18" s="163">
        <f t="shared" si="4"/>
        <v>2000</v>
      </c>
      <c r="N18" s="163">
        <f t="shared" si="4"/>
        <v>4000</v>
      </c>
      <c r="O18" s="163">
        <f t="shared" si="4"/>
        <v>1000</v>
      </c>
      <c r="P18" s="150">
        <f t="shared" si="5"/>
        <v>10000</v>
      </c>
      <c r="Q18" s="150">
        <f t="shared" si="6"/>
        <v>5000</v>
      </c>
      <c r="R18" s="150">
        <f t="shared" si="7"/>
        <v>4000</v>
      </c>
      <c r="S18" s="150">
        <f t="shared" si="8"/>
        <v>2000</v>
      </c>
      <c r="T18" s="150">
        <f t="shared" si="9"/>
        <v>4000</v>
      </c>
      <c r="U18" s="60"/>
      <c r="V18" s="150">
        <f t="shared" si="10"/>
        <v>2000</v>
      </c>
      <c r="W18" s="60"/>
      <c r="X18" s="60"/>
      <c r="Y18" s="60"/>
      <c r="Z18" s="60"/>
      <c r="AA18" s="60"/>
      <c r="AB18" s="60"/>
      <c r="AC18" s="60"/>
      <c r="AD18" s="60"/>
      <c r="AE18" s="60"/>
      <c r="AF18" s="60"/>
      <c r="AG18" s="60"/>
      <c r="AH18" s="60"/>
      <c r="AI18" s="60"/>
    </row>
    <row r="19" spans="1:35">
      <c r="A19" s="60"/>
      <c r="B19" s="159">
        <v>11000</v>
      </c>
      <c r="C19" s="151"/>
      <c r="D19" s="56">
        <f t="shared" si="11"/>
        <v>5500</v>
      </c>
      <c r="E19" s="161">
        <v>0.5</v>
      </c>
      <c r="F19" s="151">
        <f t="shared" si="1"/>
        <v>5500</v>
      </c>
      <c r="G19" s="151"/>
      <c r="H19" s="46">
        <f t="shared" si="12"/>
        <v>4400</v>
      </c>
      <c r="I19" s="54">
        <f t="shared" si="13"/>
        <v>6600</v>
      </c>
      <c r="J19" s="50">
        <f t="shared" si="13"/>
        <v>11000</v>
      </c>
      <c r="K19" s="162"/>
      <c r="L19" s="60"/>
      <c r="M19" s="163">
        <f t="shared" si="4"/>
        <v>2200</v>
      </c>
      <c r="N19" s="163">
        <f t="shared" si="4"/>
        <v>4400</v>
      </c>
      <c r="O19" s="163">
        <f t="shared" si="4"/>
        <v>1100</v>
      </c>
      <c r="P19" s="150">
        <f t="shared" si="5"/>
        <v>11000</v>
      </c>
      <c r="Q19" s="150">
        <f t="shared" si="6"/>
        <v>5500</v>
      </c>
      <c r="R19" s="150">
        <f t="shared" si="7"/>
        <v>4400</v>
      </c>
      <c r="S19" s="150">
        <f t="shared" si="8"/>
        <v>2200</v>
      </c>
      <c r="T19" s="150">
        <f t="shared" si="9"/>
        <v>4400</v>
      </c>
      <c r="U19" s="60"/>
      <c r="V19" s="150">
        <f t="shared" si="10"/>
        <v>2200</v>
      </c>
      <c r="W19" s="60"/>
      <c r="X19" s="60"/>
      <c r="Y19" s="60"/>
      <c r="Z19" s="60"/>
      <c r="AA19" s="60"/>
      <c r="AB19" s="60"/>
      <c r="AC19" s="60"/>
      <c r="AD19" s="60"/>
      <c r="AE19" s="60"/>
      <c r="AF19" s="60"/>
      <c r="AG19" s="60"/>
      <c r="AH19" s="60"/>
      <c r="AI19" s="60"/>
    </row>
    <row r="20" spans="1:35">
      <c r="A20" s="60"/>
      <c r="B20" s="159">
        <v>12000</v>
      </c>
      <c r="C20" s="151"/>
      <c r="D20" s="56">
        <f t="shared" si="11"/>
        <v>6000</v>
      </c>
      <c r="E20" s="161">
        <v>0.5</v>
      </c>
      <c r="F20" s="151">
        <f t="shared" si="1"/>
        <v>6000</v>
      </c>
      <c r="G20" s="151"/>
      <c r="H20" s="46">
        <f t="shared" si="12"/>
        <v>4800</v>
      </c>
      <c r="I20" s="54">
        <f t="shared" si="13"/>
        <v>7200</v>
      </c>
      <c r="J20" s="50">
        <f t="shared" si="13"/>
        <v>12000</v>
      </c>
      <c r="K20" s="162"/>
      <c r="L20" s="60"/>
      <c r="M20" s="163">
        <f t="shared" si="4"/>
        <v>2400</v>
      </c>
      <c r="N20" s="163">
        <f t="shared" si="4"/>
        <v>4800</v>
      </c>
      <c r="O20" s="163">
        <f t="shared" si="4"/>
        <v>1200</v>
      </c>
      <c r="P20" s="150">
        <f t="shared" si="5"/>
        <v>12000</v>
      </c>
      <c r="Q20" s="150">
        <f t="shared" si="6"/>
        <v>6000</v>
      </c>
      <c r="R20" s="150">
        <f t="shared" si="7"/>
        <v>4800</v>
      </c>
      <c r="S20" s="150">
        <f t="shared" si="8"/>
        <v>2400</v>
      </c>
      <c r="T20" s="150">
        <f t="shared" si="9"/>
        <v>4800</v>
      </c>
      <c r="U20" s="60"/>
      <c r="V20" s="150">
        <f t="shared" si="10"/>
        <v>2400</v>
      </c>
      <c r="W20" s="60"/>
      <c r="X20" s="60"/>
      <c r="Y20" s="60"/>
      <c r="Z20" s="60"/>
      <c r="AA20" s="60"/>
      <c r="AB20" s="60"/>
      <c r="AC20" s="60"/>
      <c r="AD20" s="60"/>
      <c r="AE20" s="60"/>
      <c r="AF20" s="60"/>
      <c r="AG20" s="60"/>
      <c r="AH20" s="60"/>
      <c r="AI20" s="60"/>
    </row>
    <row r="21" spans="1:35">
      <c r="A21" s="60"/>
      <c r="B21" s="159">
        <v>13000</v>
      </c>
      <c r="C21" s="151"/>
      <c r="D21" s="56">
        <f t="shared" si="11"/>
        <v>6500</v>
      </c>
      <c r="E21" s="161">
        <v>0.5</v>
      </c>
      <c r="F21" s="151">
        <f t="shared" si="1"/>
        <v>6500</v>
      </c>
      <c r="G21" s="151"/>
      <c r="H21" s="46">
        <f t="shared" si="12"/>
        <v>5200</v>
      </c>
      <c r="I21" s="54">
        <f t="shared" si="13"/>
        <v>7800</v>
      </c>
      <c r="J21" s="50">
        <f t="shared" si="13"/>
        <v>13000</v>
      </c>
      <c r="K21" s="162"/>
      <c r="L21" s="60"/>
      <c r="M21" s="163">
        <f t="shared" si="4"/>
        <v>2600</v>
      </c>
      <c r="N21" s="163">
        <f t="shared" si="4"/>
        <v>5200</v>
      </c>
      <c r="O21" s="163">
        <f t="shared" si="4"/>
        <v>1300</v>
      </c>
      <c r="P21" s="150">
        <f t="shared" si="5"/>
        <v>13000</v>
      </c>
      <c r="Q21" s="150">
        <f t="shared" si="6"/>
        <v>6500</v>
      </c>
      <c r="R21" s="150">
        <f t="shared" si="7"/>
        <v>5200</v>
      </c>
      <c r="S21" s="150">
        <f t="shared" si="8"/>
        <v>2600</v>
      </c>
      <c r="T21" s="150">
        <f t="shared" si="9"/>
        <v>5200</v>
      </c>
      <c r="U21" s="60"/>
      <c r="V21" s="150">
        <f t="shared" si="10"/>
        <v>2600</v>
      </c>
      <c r="W21" s="60"/>
      <c r="X21" s="60"/>
      <c r="Y21" s="60"/>
      <c r="Z21" s="60"/>
      <c r="AA21" s="60"/>
      <c r="AB21" s="60"/>
      <c r="AC21" s="60"/>
      <c r="AD21" s="60"/>
      <c r="AE21" s="60"/>
      <c r="AF21" s="60"/>
      <c r="AG21" s="60"/>
      <c r="AH21" s="60"/>
      <c r="AI21" s="60"/>
    </row>
    <row r="22" spans="1:35">
      <c r="A22" s="60"/>
      <c r="B22" s="169">
        <v>14000</v>
      </c>
      <c r="C22" s="170"/>
      <c r="D22" s="58">
        <f>B22*E22</f>
        <v>7000</v>
      </c>
      <c r="E22" s="171">
        <v>0.5</v>
      </c>
      <c r="F22" s="170">
        <f t="shared" si="1"/>
        <v>7000</v>
      </c>
      <c r="G22" s="151"/>
      <c r="H22" s="46">
        <f t="shared" si="12"/>
        <v>5600</v>
      </c>
      <c r="I22" s="54">
        <f t="shared" si="13"/>
        <v>8400</v>
      </c>
      <c r="J22" s="50">
        <f t="shared" si="13"/>
        <v>14000</v>
      </c>
      <c r="K22" s="162"/>
      <c r="L22" s="60"/>
      <c r="M22" s="163">
        <f t="shared" si="4"/>
        <v>2800</v>
      </c>
      <c r="N22" s="163">
        <f t="shared" si="4"/>
        <v>5600</v>
      </c>
      <c r="O22" s="163">
        <f t="shared" si="4"/>
        <v>1400</v>
      </c>
      <c r="P22" s="150">
        <f t="shared" si="5"/>
        <v>14000</v>
      </c>
      <c r="Q22" s="150">
        <f t="shared" si="6"/>
        <v>7000</v>
      </c>
      <c r="R22" s="150">
        <f t="shared" si="7"/>
        <v>5600</v>
      </c>
      <c r="S22" s="150">
        <f t="shared" si="8"/>
        <v>2800</v>
      </c>
      <c r="T22" s="150">
        <f t="shared" si="9"/>
        <v>5600</v>
      </c>
      <c r="U22" s="60"/>
      <c r="V22" s="150">
        <f t="shared" si="10"/>
        <v>2800</v>
      </c>
      <c r="W22" s="60"/>
      <c r="X22" s="60"/>
      <c r="Y22" s="60"/>
      <c r="Z22" s="60"/>
      <c r="AA22" s="60"/>
      <c r="AB22" s="60"/>
      <c r="AC22" s="60"/>
      <c r="AD22" s="60"/>
      <c r="AE22" s="60"/>
      <c r="AF22" s="60"/>
      <c r="AG22" s="60"/>
      <c r="AH22" s="60"/>
      <c r="AI22" s="60"/>
    </row>
    <row r="23" spans="1:35" ht="16" thickBot="1">
      <c r="A23" s="60"/>
      <c r="B23" s="165">
        <v>15000</v>
      </c>
      <c r="C23" s="166"/>
      <c r="D23" s="176">
        <v>7000</v>
      </c>
      <c r="E23" s="167">
        <f t="shared" ref="E23:E28" si="14">D23/B23</f>
        <v>0.46666666666666667</v>
      </c>
      <c r="F23" s="166">
        <f t="shared" si="1"/>
        <v>8000</v>
      </c>
      <c r="G23" s="166"/>
      <c r="H23" s="47">
        <f t="shared" si="12"/>
        <v>6000</v>
      </c>
      <c r="I23" s="55">
        <f t="shared" si="13"/>
        <v>9000</v>
      </c>
      <c r="J23" s="51">
        <f t="shared" si="13"/>
        <v>15000</v>
      </c>
      <c r="K23" s="168"/>
      <c r="L23" s="60"/>
      <c r="M23" s="163">
        <f t="shared" si="4"/>
        <v>3000</v>
      </c>
      <c r="N23" s="163">
        <f t="shared" si="4"/>
        <v>6000</v>
      </c>
      <c r="O23" s="163">
        <f t="shared" si="4"/>
        <v>1500</v>
      </c>
      <c r="P23" s="150">
        <f t="shared" si="5"/>
        <v>15000</v>
      </c>
      <c r="Q23" s="150">
        <f t="shared" si="6"/>
        <v>7000</v>
      </c>
      <c r="R23" s="150">
        <f t="shared" si="7"/>
        <v>6000</v>
      </c>
      <c r="S23" s="150">
        <f t="shared" si="8"/>
        <v>3000</v>
      </c>
      <c r="T23" s="150">
        <f t="shared" si="9"/>
        <v>6000</v>
      </c>
      <c r="U23" s="60"/>
      <c r="V23" s="150">
        <f t="shared" si="10"/>
        <v>3000</v>
      </c>
      <c r="W23" s="60"/>
      <c r="X23" s="60"/>
      <c r="Y23" s="60"/>
      <c r="Z23" s="60"/>
      <c r="AA23" s="60"/>
      <c r="AB23" s="60"/>
      <c r="AC23" s="60"/>
      <c r="AD23" s="60"/>
      <c r="AE23" s="60"/>
      <c r="AF23" s="60"/>
      <c r="AG23" s="60"/>
      <c r="AH23" s="60"/>
      <c r="AI23" s="60"/>
    </row>
    <row r="24" spans="1:35">
      <c r="A24" s="60"/>
      <c r="B24" s="159">
        <v>16000</v>
      </c>
      <c r="C24" s="151"/>
      <c r="D24" s="177">
        <v>7000</v>
      </c>
      <c r="E24" s="161">
        <f t="shared" si="14"/>
        <v>0.4375</v>
      </c>
      <c r="F24" s="151">
        <f t="shared" si="1"/>
        <v>9000</v>
      </c>
      <c r="G24" s="151"/>
      <c r="H24" s="46">
        <f t="shared" si="12"/>
        <v>6400</v>
      </c>
      <c r="I24" s="54">
        <f t="shared" si="13"/>
        <v>9600</v>
      </c>
      <c r="J24" s="50">
        <f t="shared" si="13"/>
        <v>16000</v>
      </c>
      <c r="K24" s="162"/>
      <c r="L24" s="60"/>
      <c r="M24" s="163">
        <f t="shared" si="4"/>
        <v>3200</v>
      </c>
      <c r="N24" s="163">
        <f t="shared" si="4"/>
        <v>6400</v>
      </c>
      <c r="O24" s="163">
        <f t="shared" si="4"/>
        <v>1600</v>
      </c>
      <c r="P24" s="150">
        <f t="shared" si="5"/>
        <v>16000</v>
      </c>
      <c r="Q24" s="150">
        <f t="shared" si="6"/>
        <v>7000</v>
      </c>
      <c r="R24" s="150">
        <f t="shared" si="7"/>
        <v>6400</v>
      </c>
      <c r="S24" s="150">
        <f t="shared" si="8"/>
        <v>3200</v>
      </c>
      <c r="T24" s="150">
        <f t="shared" si="9"/>
        <v>6400</v>
      </c>
      <c r="U24" s="60"/>
      <c r="V24" s="150">
        <f t="shared" si="10"/>
        <v>3200</v>
      </c>
      <c r="W24" s="60"/>
      <c r="X24" s="60"/>
      <c r="Y24" s="60"/>
      <c r="Z24" s="60"/>
      <c r="AA24" s="60"/>
      <c r="AB24" s="60"/>
      <c r="AC24" s="60"/>
      <c r="AD24" s="60"/>
      <c r="AE24" s="60"/>
      <c r="AF24" s="60"/>
      <c r="AG24" s="60"/>
      <c r="AH24" s="60"/>
      <c r="AI24" s="60"/>
    </row>
    <row r="25" spans="1:35">
      <c r="A25" s="60"/>
      <c r="B25" s="159">
        <v>17000</v>
      </c>
      <c r="C25" s="151"/>
      <c r="D25" s="177">
        <v>7000</v>
      </c>
      <c r="E25" s="161">
        <f t="shared" si="14"/>
        <v>0.41176470588235292</v>
      </c>
      <c r="F25" s="151">
        <f t="shared" si="1"/>
        <v>10000</v>
      </c>
      <c r="G25" s="151"/>
      <c r="H25" s="46">
        <f t="shared" si="12"/>
        <v>6800</v>
      </c>
      <c r="I25" s="54">
        <f t="shared" si="13"/>
        <v>10200</v>
      </c>
      <c r="J25" s="50">
        <f t="shared" si="13"/>
        <v>17000</v>
      </c>
      <c r="K25" s="162"/>
      <c r="L25" s="60"/>
      <c r="M25" s="163">
        <f t="shared" si="4"/>
        <v>3400</v>
      </c>
      <c r="N25" s="163">
        <f t="shared" si="4"/>
        <v>6800</v>
      </c>
      <c r="O25" s="163">
        <f t="shared" si="4"/>
        <v>1700</v>
      </c>
      <c r="P25" s="150">
        <f t="shared" si="5"/>
        <v>17000</v>
      </c>
      <c r="Q25" s="150">
        <f t="shared" si="6"/>
        <v>7000</v>
      </c>
      <c r="R25" s="150">
        <f t="shared" si="7"/>
        <v>6800</v>
      </c>
      <c r="S25" s="150">
        <f t="shared" si="8"/>
        <v>3400</v>
      </c>
      <c r="T25" s="150">
        <f t="shared" si="9"/>
        <v>6800</v>
      </c>
      <c r="U25" s="60"/>
      <c r="V25" s="150">
        <f t="shared" si="10"/>
        <v>3400</v>
      </c>
      <c r="W25" s="60"/>
      <c r="X25" s="60"/>
      <c r="Y25" s="60"/>
      <c r="Z25" s="60"/>
      <c r="AA25" s="60"/>
      <c r="AB25" s="60"/>
      <c r="AC25" s="60"/>
      <c r="AD25" s="60"/>
      <c r="AE25" s="60"/>
      <c r="AF25" s="60"/>
      <c r="AG25" s="60"/>
      <c r="AH25" s="60"/>
      <c r="AI25" s="60"/>
    </row>
    <row r="26" spans="1:35">
      <c r="A26" s="60"/>
      <c r="B26" s="159">
        <v>18000</v>
      </c>
      <c r="C26" s="151"/>
      <c r="D26" s="177">
        <v>7000</v>
      </c>
      <c r="E26" s="161">
        <f t="shared" si="14"/>
        <v>0.3888888888888889</v>
      </c>
      <c r="F26" s="151">
        <f t="shared" si="1"/>
        <v>11000</v>
      </c>
      <c r="G26" s="151"/>
      <c r="H26" s="46">
        <f t="shared" si="12"/>
        <v>7200</v>
      </c>
      <c r="I26" s="54">
        <f t="shared" si="13"/>
        <v>10800</v>
      </c>
      <c r="J26" s="50">
        <f t="shared" si="13"/>
        <v>18000</v>
      </c>
      <c r="K26" s="162"/>
      <c r="L26" s="60"/>
      <c r="M26" s="163">
        <f t="shared" si="4"/>
        <v>3600</v>
      </c>
      <c r="N26" s="163">
        <f t="shared" si="4"/>
        <v>7200</v>
      </c>
      <c r="O26" s="163">
        <f t="shared" si="4"/>
        <v>1800</v>
      </c>
      <c r="P26" s="150">
        <f t="shared" si="5"/>
        <v>18000</v>
      </c>
      <c r="Q26" s="150">
        <f t="shared" si="6"/>
        <v>7000</v>
      </c>
      <c r="R26" s="150">
        <f t="shared" si="7"/>
        <v>7200</v>
      </c>
      <c r="S26" s="150">
        <f t="shared" si="8"/>
        <v>3600</v>
      </c>
      <c r="T26" s="150">
        <f t="shared" si="9"/>
        <v>7200</v>
      </c>
      <c r="U26" s="60"/>
      <c r="V26" s="150">
        <f t="shared" si="10"/>
        <v>3600</v>
      </c>
      <c r="W26" s="60"/>
      <c r="X26" s="60"/>
      <c r="Y26" s="60"/>
      <c r="Z26" s="60"/>
      <c r="AA26" s="60"/>
      <c r="AB26" s="60"/>
      <c r="AC26" s="60"/>
      <c r="AD26" s="60"/>
      <c r="AE26" s="60"/>
      <c r="AF26" s="60"/>
      <c r="AG26" s="60"/>
      <c r="AH26" s="60"/>
      <c r="AI26" s="60"/>
    </row>
    <row r="27" spans="1:35">
      <c r="A27" s="60"/>
      <c r="B27" s="159">
        <v>19000</v>
      </c>
      <c r="C27" s="151"/>
      <c r="D27" s="177">
        <v>7000</v>
      </c>
      <c r="E27" s="161">
        <f t="shared" si="14"/>
        <v>0.36842105263157893</v>
      </c>
      <c r="F27" s="151">
        <f t="shared" si="1"/>
        <v>12000</v>
      </c>
      <c r="G27" s="151"/>
      <c r="H27" s="46">
        <f t="shared" si="12"/>
        <v>7600</v>
      </c>
      <c r="I27" s="54">
        <f t="shared" si="13"/>
        <v>11400</v>
      </c>
      <c r="J27" s="50">
        <f t="shared" si="13"/>
        <v>19000</v>
      </c>
      <c r="K27" s="162"/>
      <c r="L27" s="60"/>
      <c r="M27" s="163">
        <f t="shared" si="4"/>
        <v>3800</v>
      </c>
      <c r="N27" s="163">
        <f t="shared" si="4"/>
        <v>7600</v>
      </c>
      <c r="O27" s="163">
        <f t="shared" si="4"/>
        <v>1900</v>
      </c>
      <c r="P27" s="150">
        <f t="shared" si="5"/>
        <v>19000</v>
      </c>
      <c r="Q27" s="150">
        <f t="shared" si="6"/>
        <v>7000</v>
      </c>
      <c r="R27" s="150">
        <f t="shared" si="7"/>
        <v>7600</v>
      </c>
      <c r="S27" s="150">
        <f t="shared" si="8"/>
        <v>3800</v>
      </c>
      <c r="T27" s="150">
        <f t="shared" si="9"/>
        <v>7600</v>
      </c>
      <c r="U27" s="60"/>
      <c r="V27" s="150">
        <f t="shared" si="10"/>
        <v>3800</v>
      </c>
      <c r="W27" s="60"/>
      <c r="X27" s="60"/>
      <c r="Y27" s="60"/>
      <c r="Z27" s="60"/>
      <c r="AA27" s="60"/>
      <c r="AB27" s="60"/>
      <c r="AC27" s="60"/>
      <c r="AD27" s="60"/>
      <c r="AE27" s="60"/>
      <c r="AF27" s="60"/>
      <c r="AG27" s="60"/>
      <c r="AH27" s="60"/>
      <c r="AI27" s="60"/>
    </row>
    <row r="28" spans="1:35" ht="16" thickBot="1">
      <c r="A28" s="60"/>
      <c r="B28" s="165">
        <v>20000</v>
      </c>
      <c r="C28" s="166"/>
      <c r="D28" s="176">
        <v>7000</v>
      </c>
      <c r="E28" s="167">
        <f t="shared" si="14"/>
        <v>0.35</v>
      </c>
      <c r="F28" s="166">
        <f t="shared" si="1"/>
        <v>13000</v>
      </c>
      <c r="G28" s="166"/>
      <c r="H28" s="47">
        <f t="shared" si="12"/>
        <v>8000</v>
      </c>
      <c r="I28" s="55">
        <f t="shared" si="13"/>
        <v>12000</v>
      </c>
      <c r="J28" s="51">
        <f t="shared" si="13"/>
        <v>20000</v>
      </c>
      <c r="K28" s="168"/>
      <c r="L28" s="60"/>
      <c r="M28" s="163">
        <f t="shared" si="4"/>
        <v>4000</v>
      </c>
      <c r="N28" s="163">
        <f t="shared" si="4"/>
        <v>8000</v>
      </c>
      <c r="O28" s="163">
        <f t="shared" si="4"/>
        <v>2000</v>
      </c>
      <c r="P28" s="150">
        <f t="shared" si="5"/>
        <v>20000</v>
      </c>
      <c r="Q28" s="150">
        <f t="shared" si="6"/>
        <v>7000</v>
      </c>
      <c r="R28" s="150">
        <f t="shared" si="7"/>
        <v>8000</v>
      </c>
      <c r="S28" s="150">
        <f t="shared" si="8"/>
        <v>4000</v>
      </c>
      <c r="T28" s="150">
        <f t="shared" si="9"/>
        <v>8000</v>
      </c>
      <c r="U28" s="60"/>
      <c r="V28" s="150">
        <f t="shared" si="10"/>
        <v>4000</v>
      </c>
      <c r="W28" s="60"/>
      <c r="X28" s="60"/>
    </row>
    <row r="29" spans="1:35">
      <c r="A29" s="60"/>
      <c r="B29" s="159">
        <v>21000</v>
      </c>
      <c r="C29" s="151"/>
      <c r="D29" s="177">
        <v>7000</v>
      </c>
      <c r="E29" s="161">
        <f t="shared" ref="E29:E33" si="15">D29/B29</f>
        <v>0.33333333333333331</v>
      </c>
      <c r="F29" s="151">
        <f t="shared" si="1"/>
        <v>14000</v>
      </c>
      <c r="G29" s="151"/>
      <c r="H29" s="46">
        <f>H28</f>
        <v>8000</v>
      </c>
      <c r="I29" s="54">
        <f t="shared" ref="I29:J33" si="16">I28</f>
        <v>12000</v>
      </c>
      <c r="J29" s="50">
        <f t="shared" si="16"/>
        <v>20000</v>
      </c>
      <c r="K29" s="162"/>
      <c r="L29" s="60"/>
      <c r="M29" s="163">
        <f t="shared" ref="M29:M33" si="17">M28</f>
        <v>4000</v>
      </c>
      <c r="N29" s="163">
        <f t="shared" ref="N29:N33" si="18">N28</f>
        <v>8000</v>
      </c>
      <c r="O29" s="163">
        <f>B29-J29</f>
        <v>1000</v>
      </c>
      <c r="P29" s="150">
        <f t="shared" si="5"/>
        <v>21000</v>
      </c>
      <c r="Q29" s="150">
        <f t="shared" si="6"/>
        <v>7000</v>
      </c>
      <c r="R29" s="150">
        <f t="shared" si="7"/>
        <v>8000</v>
      </c>
      <c r="S29" s="150">
        <f t="shared" si="8"/>
        <v>4000</v>
      </c>
      <c r="T29" s="150">
        <f t="shared" si="9"/>
        <v>8000</v>
      </c>
      <c r="U29" s="60"/>
      <c r="V29" s="150">
        <f>V28</f>
        <v>4000</v>
      </c>
      <c r="W29" s="60"/>
      <c r="X29" s="60"/>
    </row>
    <row r="30" spans="1:35">
      <c r="A30" s="60"/>
      <c r="B30" s="159">
        <v>22000</v>
      </c>
      <c r="C30" s="151"/>
      <c r="D30" s="177">
        <v>7000</v>
      </c>
      <c r="E30" s="161">
        <f t="shared" si="15"/>
        <v>0.31818181818181818</v>
      </c>
      <c r="F30" s="151">
        <f t="shared" si="1"/>
        <v>15000</v>
      </c>
      <c r="G30" s="151"/>
      <c r="H30" s="46">
        <f t="shared" ref="H30:H33" si="19">H29</f>
        <v>8000</v>
      </c>
      <c r="I30" s="54">
        <f t="shared" si="16"/>
        <v>12000</v>
      </c>
      <c r="J30" s="50">
        <f t="shared" si="16"/>
        <v>20000</v>
      </c>
      <c r="K30" s="162"/>
      <c r="L30" s="60"/>
      <c r="M30" s="163">
        <f t="shared" si="17"/>
        <v>4000</v>
      </c>
      <c r="N30" s="163">
        <f t="shared" si="18"/>
        <v>8000</v>
      </c>
      <c r="O30" s="163">
        <f>B30-J30</f>
        <v>2000</v>
      </c>
      <c r="P30" s="150">
        <f t="shared" si="5"/>
        <v>22000</v>
      </c>
      <c r="Q30" s="150">
        <f t="shared" si="6"/>
        <v>7000</v>
      </c>
      <c r="R30" s="150">
        <f t="shared" si="7"/>
        <v>8000</v>
      </c>
      <c r="S30" s="150">
        <f t="shared" si="8"/>
        <v>4000</v>
      </c>
      <c r="T30" s="150">
        <f t="shared" si="9"/>
        <v>8000</v>
      </c>
      <c r="U30" s="60"/>
      <c r="V30" s="150">
        <f>V29</f>
        <v>4000</v>
      </c>
      <c r="W30" s="60"/>
      <c r="X30" s="60"/>
    </row>
    <row r="31" spans="1:35">
      <c r="A31" s="60"/>
      <c r="B31" s="159">
        <v>23000</v>
      </c>
      <c r="C31" s="151"/>
      <c r="D31" s="177">
        <v>7000</v>
      </c>
      <c r="E31" s="161">
        <f t="shared" si="15"/>
        <v>0.30434782608695654</v>
      </c>
      <c r="F31" s="151">
        <f t="shared" si="1"/>
        <v>16000</v>
      </c>
      <c r="G31" s="151"/>
      <c r="H31" s="46">
        <f t="shared" si="19"/>
        <v>8000</v>
      </c>
      <c r="I31" s="54">
        <f t="shared" si="16"/>
        <v>12000</v>
      </c>
      <c r="J31" s="50">
        <f t="shared" si="16"/>
        <v>20000</v>
      </c>
      <c r="K31" s="162"/>
      <c r="L31" s="60"/>
      <c r="M31" s="163">
        <f t="shared" si="17"/>
        <v>4000</v>
      </c>
      <c r="N31" s="163">
        <f t="shared" si="18"/>
        <v>8000</v>
      </c>
      <c r="O31" s="163">
        <f>B31-J31</f>
        <v>3000</v>
      </c>
      <c r="P31" s="150">
        <f t="shared" si="5"/>
        <v>23000</v>
      </c>
      <c r="Q31" s="150">
        <f t="shared" si="6"/>
        <v>7000</v>
      </c>
      <c r="R31" s="150">
        <f t="shared" si="7"/>
        <v>8000</v>
      </c>
      <c r="S31" s="150">
        <f t="shared" si="8"/>
        <v>4000</v>
      </c>
      <c r="T31" s="150">
        <f t="shared" si="9"/>
        <v>8000</v>
      </c>
      <c r="U31" s="60"/>
      <c r="V31" s="150">
        <f>V30</f>
        <v>4000</v>
      </c>
      <c r="W31" s="60"/>
      <c r="X31" s="60"/>
    </row>
    <row r="32" spans="1:35">
      <c r="A32" s="60"/>
      <c r="B32" s="159">
        <v>24000</v>
      </c>
      <c r="C32" s="151"/>
      <c r="D32" s="177">
        <v>7000</v>
      </c>
      <c r="E32" s="161">
        <f t="shared" si="15"/>
        <v>0.29166666666666669</v>
      </c>
      <c r="F32" s="151">
        <f t="shared" si="1"/>
        <v>17000</v>
      </c>
      <c r="G32" s="151"/>
      <c r="H32" s="46">
        <f t="shared" si="19"/>
        <v>8000</v>
      </c>
      <c r="I32" s="54">
        <f t="shared" si="16"/>
        <v>12000</v>
      </c>
      <c r="J32" s="50">
        <f t="shared" si="16"/>
        <v>20000</v>
      </c>
      <c r="K32" s="162"/>
      <c r="L32" s="60"/>
      <c r="M32" s="163">
        <f t="shared" si="17"/>
        <v>4000</v>
      </c>
      <c r="N32" s="163">
        <f t="shared" si="18"/>
        <v>8000</v>
      </c>
      <c r="O32" s="163">
        <f>B32-J32</f>
        <v>4000</v>
      </c>
      <c r="P32" s="150">
        <f t="shared" si="5"/>
        <v>24000</v>
      </c>
      <c r="Q32" s="150">
        <f t="shared" si="6"/>
        <v>7000</v>
      </c>
      <c r="R32" s="150">
        <f t="shared" si="7"/>
        <v>8000</v>
      </c>
      <c r="S32" s="150">
        <f t="shared" si="8"/>
        <v>4000</v>
      </c>
      <c r="T32" s="150">
        <f t="shared" si="9"/>
        <v>8000</v>
      </c>
      <c r="U32" s="60"/>
      <c r="V32" s="150">
        <f>V31</f>
        <v>4000</v>
      </c>
      <c r="W32" s="60"/>
      <c r="X32" s="60"/>
    </row>
    <row r="33" spans="1:24" ht="16" thickBot="1">
      <c r="A33" s="60"/>
      <c r="B33" s="165">
        <v>25000</v>
      </c>
      <c r="C33" s="166"/>
      <c r="D33" s="176">
        <v>7000</v>
      </c>
      <c r="E33" s="167">
        <f t="shared" si="15"/>
        <v>0.28000000000000003</v>
      </c>
      <c r="F33" s="166">
        <f>B33-D33</f>
        <v>18000</v>
      </c>
      <c r="G33" s="166"/>
      <c r="H33" s="47">
        <f t="shared" si="19"/>
        <v>8000</v>
      </c>
      <c r="I33" s="55">
        <f t="shared" si="16"/>
        <v>12000</v>
      </c>
      <c r="J33" s="51">
        <f t="shared" si="16"/>
        <v>20000</v>
      </c>
      <c r="K33" s="168"/>
      <c r="L33" s="60"/>
      <c r="M33" s="163">
        <f t="shared" si="17"/>
        <v>4000</v>
      </c>
      <c r="N33" s="163">
        <f t="shared" si="18"/>
        <v>8000</v>
      </c>
      <c r="O33" s="163">
        <f>B33-J33</f>
        <v>5000</v>
      </c>
      <c r="P33" s="150">
        <f t="shared" si="5"/>
        <v>25000</v>
      </c>
      <c r="Q33" s="150">
        <f t="shared" si="6"/>
        <v>7000</v>
      </c>
      <c r="R33" s="150">
        <f t="shared" si="7"/>
        <v>8000</v>
      </c>
      <c r="S33" s="150">
        <f t="shared" si="8"/>
        <v>4000</v>
      </c>
      <c r="T33" s="150">
        <f t="shared" si="9"/>
        <v>8000</v>
      </c>
      <c r="U33" s="60"/>
      <c r="V33" s="150">
        <f>V32</f>
        <v>4000</v>
      </c>
      <c r="W33" s="60"/>
      <c r="X33" s="60"/>
    </row>
    <row r="34" spans="1:24">
      <c r="A34" s="60"/>
      <c r="B34" s="59" t="s">
        <v>46</v>
      </c>
      <c r="C34" s="172"/>
      <c r="D34" s="172"/>
      <c r="E34" s="173"/>
      <c r="F34" s="172"/>
      <c r="G34" s="172"/>
      <c r="H34" s="174"/>
      <c r="I34" s="174"/>
      <c r="J34" s="174"/>
      <c r="K34" s="175"/>
      <c r="L34" s="60"/>
      <c r="M34" s="62"/>
      <c r="N34" s="62"/>
      <c r="O34" s="62"/>
      <c r="P34" s="60"/>
      <c r="Q34" s="60"/>
      <c r="R34" s="60"/>
      <c r="S34" s="60"/>
      <c r="T34" s="60"/>
      <c r="U34" s="60"/>
      <c r="V34" s="60"/>
      <c r="W34" s="60"/>
      <c r="X34" s="60"/>
    </row>
    <row r="35" spans="1:24">
      <c r="A35" s="60"/>
      <c r="B35" s="150"/>
      <c r="C35" s="150"/>
      <c r="D35" s="150"/>
      <c r="E35" s="145"/>
      <c r="F35" s="150"/>
      <c r="G35" s="150"/>
      <c r="H35" s="60"/>
      <c r="I35" s="60"/>
      <c r="J35" s="60"/>
      <c r="K35" s="150"/>
      <c r="L35" s="60"/>
      <c r="M35" s="62"/>
      <c r="N35" s="62"/>
      <c r="O35" s="62"/>
      <c r="P35" s="60"/>
      <c r="Q35" s="60"/>
      <c r="R35" s="60"/>
      <c r="S35" s="60"/>
      <c r="T35" s="60"/>
      <c r="U35" s="60"/>
      <c r="V35" s="60"/>
      <c r="W35" s="60"/>
      <c r="X35" s="60"/>
    </row>
    <row r="36" spans="1:24">
      <c r="A36" s="60"/>
      <c r="B36" s="150" t="s">
        <v>46</v>
      </c>
      <c r="C36" s="150"/>
      <c r="D36" s="150"/>
      <c r="E36" s="145"/>
      <c r="F36" s="150"/>
      <c r="G36" s="150"/>
      <c r="H36" s="60"/>
      <c r="I36" s="60"/>
      <c r="J36" s="60"/>
      <c r="K36" s="150"/>
      <c r="L36" s="60"/>
      <c r="M36" s="62"/>
      <c r="N36" s="62"/>
      <c r="O36" s="62"/>
      <c r="P36" s="60"/>
      <c r="Q36" s="60"/>
      <c r="R36" s="60"/>
      <c r="S36" s="60"/>
      <c r="T36" s="60"/>
      <c r="U36" s="60"/>
      <c r="V36" s="60"/>
      <c r="W36" s="60"/>
      <c r="X36" s="60"/>
    </row>
    <row r="37" spans="1:24">
      <c r="A37" s="60"/>
      <c r="B37" s="150"/>
      <c r="C37" s="150"/>
      <c r="D37" s="150"/>
      <c r="E37" s="145"/>
      <c r="F37" s="150"/>
      <c r="G37" s="150"/>
      <c r="H37" s="60"/>
      <c r="I37" s="60"/>
      <c r="J37" s="60"/>
      <c r="K37" s="150"/>
      <c r="L37" s="60"/>
      <c r="M37" s="62"/>
      <c r="N37" s="62"/>
      <c r="O37" s="62"/>
      <c r="P37" s="60"/>
      <c r="Q37" s="60"/>
      <c r="R37" s="60"/>
      <c r="S37" s="60"/>
      <c r="T37" s="60"/>
      <c r="U37" s="60"/>
      <c r="V37" s="60"/>
      <c r="W37" s="60"/>
      <c r="X37" s="60"/>
    </row>
    <row r="38" spans="1:24">
      <c r="A38" s="60"/>
      <c r="B38" s="150"/>
      <c r="C38" s="150"/>
      <c r="D38" s="150"/>
      <c r="E38" s="145"/>
      <c r="F38" s="150"/>
      <c r="G38" s="150"/>
      <c r="H38" s="60"/>
      <c r="I38" s="60"/>
      <c r="J38" s="60"/>
      <c r="K38" s="150"/>
      <c r="L38" s="60"/>
      <c r="M38" s="60"/>
      <c r="N38" s="60"/>
      <c r="O38" s="60"/>
      <c r="P38" s="60"/>
      <c r="Q38" s="60"/>
      <c r="R38" s="60"/>
      <c r="S38" s="60"/>
      <c r="T38" s="60"/>
      <c r="U38" s="60"/>
      <c r="V38" s="60"/>
      <c r="W38" s="60"/>
      <c r="X38" s="60"/>
    </row>
    <row r="39" spans="1:24">
      <c r="A39" s="60"/>
      <c r="B39" s="150"/>
      <c r="C39" s="150"/>
      <c r="D39" s="150"/>
      <c r="E39" s="145"/>
      <c r="F39" s="150"/>
      <c r="G39" s="150"/>
      <c r="H39" s="60"/>
      <c r="I39" s="60"/>
      <c r="J39" s="60"/>
      <c r="K39" s="150"/>
      <c r="L39" s="60"/>
      <c r="M39" s="60"/>
      <c r="N39" s="60"/>
      <c r="O39" s="60"/>
      <c r="P39" s="60"/>
      <c r="Q39" s="60"/>
      <c r="R39" s="60"/>
      <c r="S39" s="60"/>
      <c r="T39" s="60"/>
      <c r="U39" s="60"/>
      <c r="V39" s="60"/>
      <c r="W39" s="60"/>
    </row>
    <row r="40" spans="1:24">
      <c r="A40" s="60"/>
      <c r="B40" s="150"/>
      <c r="C40" s="150"/>
      <c r="D40" s="150"/>
      <c r="E40" s="145"/>
      <c r="F40" s="150"/>
      <c r="G40" s="150"/>
      <c r="H40" s="60"/>
      <c r="I40" s="60"/>
      <c r="J40" s="60"/>
      <c r="K40" s="150"/>
      <c r="L40" s="60"/>
      <c r="M40" s="60"/>
      <c r="N40" s="60"/>
      <c r="O40" s="60"/>
      <c r="P40" s="60"/>
      <c r="Q40" s="60"/>
      <c r="R40" s="60"/>
      <c r="S40" s="60"/>
      <c r="T40" s="60"/>
      <c r="U40" s="60"/>
      <c r="V40" s="60"/>
      <c r="W40" s="60"/>
    </row>
    <row r="41" spans="1:24">
      <c r="A41" s="60"/>
      <c r="B41" s="150"/>
      <c r="C41" s="150"/>
      <c r="D41" s="150"/>
      <c r="E41" s="145"/>
      <c r="F41" s="150"/>
      <c r="G41" s="150"/>
      <c r="H41" s="60"/>
      <c r="I41" s="60"/>
      <c r="J41" s="60"/>
      <c r="K41" s="150"/>
      <c r="L41" s="60"/>
      <c r="M41" s="60"/>
      <c r="N41" s="60"/>
      <c r="O41" s="60"/>
      <c r="P41" s="60"/>
      <c r="Q41" s="60"/>
      <c r="R41" s="60"/>
      <c r="S41" s="60"/>
      <c r="T41" s="60"/>
      <c r="U41" s="60"/>
      <c r="V41" s="60"/>
      <c r="W41" s="60"/>
    </row>
  </sheetData>
  <sheetProtection password="ED0D" sheet="1" objects="1" scenarios="1" selectLockedCells="1" selectUnlockedCells="1"/>
  <sortState ref="B8:B33">
    <sortCondition ref="B8"/>
  </sortState>
  <mergeCells count="3">
    <mergeCell ref="B2:K4"/>
    <mergeCell ref="B5:F6"/>
    <mergeCell ref="H5:K6"/>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1"/>
  <sheetViews>
    <sheetView workbookViewId="0">
      <selection activeCell="Q15" sqref="Q15"/>
    </sheetView>
  </sheetViews>
  <sheetFormatPr baseColWidth="10" defaultRowHeight="15" x14ac:dyDescent="0"/>
  <cols>
    <col min="1" max="1" width="0.33203125" customWidth="1"/>
    <col min="2" max="2" width="13.1640625" customWidth="1"/>
    <col min="3" max="3" width="1" customWidth="1"/>
    <col min="4" max="15" width="13" customWidth="1"/>
    <col min="16" max="16" width="1" customWidth="1"/>
    <col min="18" max="20" width="7.83203125" customWidth="1"/>
  </cols>
  <sheetData>
    <row r="1" spans="2:20" ht="4" customHeight="1" thickBot="1"/>
    <row r="2" spans="2:20" ht="33">
      <c r="B2" s="402" t="s">
        <v>138</v>
      </c>
      <c r="C2" s="403"/>
      <c r="D2" s="403"/>
      <c r="E2" s="403"/>
      <c r="F2" s="247"/>
      <c r="G2" s="247"/>
      <c r="H2" s="70" t="s">
        <v>139</v>
      </c>
      <c r="I2" s="70"/>
      <c r="J2" s="69"/>
      <c r="K2" s="69"/>
      <c r="L2" s="69"/>
      <c r="M2" s="69"/>
      <c r="N2" s="70"/>
      <c r="O2" s="70"/>
      <c r="P2" s="69"/>
      <c r="Q2" s="71"/>
      <c r="R2" s="391" t="s">
        <v>45</v>
      </c>
      <c r="S2" s="391"/>
      <c r="T2" s="392"/>
    </row>
    <row r="3" spans="2:20" ht="6" customHeight="1">
      <c r="B3" s="39"/>
      <c r="C3" s="11"/>
      <c r="D3" s="11"/>
      <c r="E3" s="11"/>
      <c r="F3" s="11"/>
      <c r="G3" s="11"/>
      <c r="H3" s="11"/>
      <c r="I3" s="11"/>
      <c r="J3" s="11"/>
      <c r="K3" s="11"/>
      <c r="L3" s="11"/>
      <c r="M3" s="11"/>
      <c r="N3" s="11"/>
      <c r="O3" s="11"/>
      <c r="P3" s="11"/>
      <c r="Q3" s="65"/>
      <c r="R3" s="393"/>
      <c r="S3" s="393"/>
      <c r="T3" s="394"/>
    </row>
    <row r="4" spans="2:20" ht="6" customHeight="1">
      <c r="B4" s="39"/>
      <c r="C4" s="11"/>
      <c r="D4" s="11"/>
      <c r="E4" s="11"/>
      <c r="F4" s="11"/>
      <c r="G4" s="11"/>
      <c r="H4" s="11"/>
      <c r="I4" s="11"/>
      <c r="J4" s="11"/>
      <c r="K4" s="11"/>
      <c r="L4" s="11"/>
      <c r="M4" s="11"/>
      <c r="N4" s="11"/>
      <c r="O4" s="11"/>
      <c r="P4" s="11"/>
      <c r="Q4" s="65"/>
      <c r="R4" s="393"/>
      <c r="S4" s="393"/>
      <c r="T4" s="394"/>
    </row>
    <row r="5" spans="2:20" s="4" customFormat="1" ht="20">
      <c r="B5" s="72">
        <v>2019</v>
      </c>
      <c r="C5" s="17"/>
      <c r="D5" s="18" t="s">
        <v>10</v>
      </c>
      <c r="E5" s="18" t="s">
        <v>11</v>
      </c>
      <c r="F5" s="18" t="s">
        <v>12</v>
      </c>
      <c r="G5" s="18" t="s">
        <v>13</v>
      </c>
      <c r="H5" s="18" t="s">
        <v>14</v>
      </c>
      <c r="I5" s="189" t="s">
        <v>15</v>
      </c>
      <c r="J5" s="191" t="s">
        <v>20</v>
      </c>
      <c r="K5" s="191" t="s">
        <v>16</v>
      </c>
      <c r="L5" s="191" t="s">
        <v>39</v>
      </c>
      <c r="M5" s="190" t="s">
        <v>17</v>
      </c>
      <c r="N5" s="18" t="s">
        <v>18</v>
      </c>
      <c r="O5" s="18" t="s">
        <v>19</v>
      </c>
      <c r="P5" s="73"/>
      <c r="Q5" s="88" t="s">
        <v>25</v>
      </c>
      <c r="R5" s="393"/>
      <c r="S5" s="393"/>
      <c r="T5" s="394"/>
    </row>
    <row r="6" spans="2:20" ht="6" customHeight="1" thickBot="1">
      <c r="B6" s="39"/>
      <c r="C6" s="11"/>
      <c r="D6" s="11"/>
      <c r="E6" s="11"/>
      <c r="F6" s="11"/>
      <c r="G6" s="11"/>
      <c r="H6" s="11"/>
      <c r="I6" s="11"/>
      <c r="J6" s="192"/>
      <c r="K6" s="192"/>
      <c r="L6" s="192"/>
      <c r="M6" s="11"/>
      <c r="N6" s="11"/>
      <c r="O6" s="11"/>
      <c r="P6" s="11"/>
      <c r="Q6" s="89"/>
      <c r="R6" s="393"/>
      <c r="S6" s="393"/>
      <c r="T6" s="394"/>
    </row>
    <row r="7" spans="2:20" ht="16" thickBot="1">
      <c r="B7" s="39" t="s">
        <v>21</v>
      </c>
      <c r="C7" s="11"/>
      <c r="D7" s="35">
        <f>'Eingaben ÜH III'!C13</f>
        <v>0</v>
      </c>
      <c r="E7" s="35">
        <f>'Eingaben ÜH III'!$C14</f>
        <v>0</v>
      </c>
      <c r="F7" s="35">
        <f>'Eingaben ÜH III'!$C15</f>
        <v>0</v>
      </c>
      <c r="G7" s="35">
        <f>'Eingaben ÜH III'!$C16</f>
        <v>0</v>
      </c>
      <c r="H7" s="35">
        <f>'Eingaben ÜH III'!$C17</f>
        <v>0</v>
      </c>
      <c r="I7" s="35">
        <f>'Eingaben ÜH III'!$C18</f>
        <v>0</v>
      </c>
      <c r="J7" s="35">
        <f>'Eingaben ÜH III'!$C19</f>
        <v>0</v>
      </c>
      <c r="K7" s="35">
        <f>'Eingaben ÜH III'!$C20</f>
        <v>0</v>
      </c>
      <c r="L7" s="35">
        <f>'Eingaben ÜH III'!$C21</f>
        <v>0</v>
      </c>
      <c r="M7" s="74">
        <f>'Eingaben ÜH III'!$C22</f>
        <v>0</v>
      </c>
      <c r="N7" s="35">
        <f>'Eingaben ÜH III'!$C23</f>
        <v>0</v>
      </c>
      <c r="O7" s="35">
        <f>'Eingaben ÜH III'!$C24</f>
        <v>0</v>
      </c>
      <c r="P7" s="11"/>
      <c r="Q7" s="89"/>
      <c r="R7" s="393"/>
      <c r="S7" s="393"/>
      <c r="T7" s="394"/>
    </row>
    <row r="8" spans="2:20">
      <c r="B8" s="207" t="s">
        <v>137</v>
      </c>
      <c r="C8" s="11"/>
      <c r="D8" s="206">
        <f>SUM(D7:O7)/12</f>
        <v>0</v>
      </c>
      <c r="E8" s="206">
        <f>D8</f>
        <v>0</v>
      </c>
      <c r="F8" s="206">
        <f t="shared" ref="F8:O8" si="0">E8</f>
        <v>0</v>
      </c>
      <c r="G8" s="206">
        <f t="shared" si="0"/>
        <v>0</v>
      </c>
      <c r="H8" s="206">
        <f t="shared" si="0"/>
        <v>0</v>
      </c>
      <c r="I8" s="206">
        <f t="shared" si="0"/>
        <v>0</v>
      </c>
      <c r="J8" s="206">
        <f t="shared" si="0"/>
        <v>0</v>
      </c>
      <c r="K8" s="206">
        <f t="shared" si="0"/>
        <v>0</v>
      </c>
      <c r="L8" s="206">
        <f t="shared" si="0"/>
        <v>0</v>
      </c>
      <c r="M8" s="74">
        <f t="shared" si="0"/>
        <v>0</v>
      </c>
      <c r="N8" s="206">
        <f t="shared" si="0"/>
        <v>0</v>
      </c>
      <c r="O8" s="206">
        <f t="shared" si="0"/>
        <v>0</v>
      </c>
      <c r="P8" s="11"/>
      <c r="Q8" s="89"/>
      <c r="R8" s="393"/>
      <c r="S8" s="393"/>
      <c r="T8" s="394"/>
    </row>
    <row r="9" spans="2:20">
      <c r="B9" s="39" t="s">
        <v>22</v>
      </c>
      <c r="C9" s="11"/>
      <c r="D9" s="21">
        <f>'Eingaben ÜH III'!$D13</f>
        <v>0</v>
      </c>
      <c r="E9" s="21">
        <f>'Eingaben ÜH III'!$D14</f>
        <v>0</v>
      </c>
      <c r="F9" s="21">
        <f>'Eingaben ÜH III'!$D15</f>
        <v>0</v>
      </c>
      <c r="G9" s="21">
        <f>'Eingaben ÜH III'!$D16</f>
        <v>0</v>
      </c>
      <c r="H9" s="21">
        <f>'Eingaben ÜH III'!$D17</f>
        <v>0</v>
      </c>
      <c r="I9" s="21">
        <f>'Eingaben ÜH III'!$D18</f>
        <v>0</v>
      </c>
      <c r="J9" s="21">
        <f>'Eingaben ÜH III'!$D19</f>
        <v>0</v>
      </c>
      <c r="K9" s="21">
        <f>'Eingaben ÜH III'!$D20</f>
        <v>0</v>
      </c>
      <c r="L9" s="21">
        <f>'Eingaben ÜH III'!$D21</f>
        <v>0</v>
      </c>
      <c r="M9" s="21">
        <f>'Eingaben ÜH III'!$D22</f>
        <v>0</v>
      </c>
      <c r="N9" s="21">
        <f>'Eingaben ÜH III'!$D23</f>
        <v>0</v>
      </c>
      <c r="O9" s="21">
        <f>'Eingaben ÜH III'!$D24</f>
        <v>0</v>
      </c>
      <c r="P9" s="11"/>
      <c r="Q9" s="89"/>
      <c r="R9" s="393"/>
      <c r="S9" s="393"/>
      <c r="T9" s="394"/>
    </row>
    <row r="10" spans="2:20">
      <c r="B10" s="39" t="s">
        <v>23</v>
      </c>
      <c r="C10" s="11"/>
      <c r="D10" s="21">
        <f>'Eingaben ÜH III'!$E13</f>
        <v>0</v>
      </c>
      <c r="E10" s="21">
        <f>'Eingaben ÜH III'!$E14</f>
        <v>0</v>
      </c>
      <c r="F10" s="21">
        <f>'Eingaben ÜH III'!$E15</f>
        <v>0</v>
      </c>
      <c r="G10" s="21">
        <f>'Eingaben ÜH III'!$E16</f>
        <v>0</v>
      </c>
      <c r="H10" s="21">
        <f>'Eingaben ÜH III'!$E17</f>
        <v>0</v>
      </c>
      <c r="I10" s="21">
        <f>'Eingaben ÜH III'!$E18</f>
        <v>0</v>
      </c>
      <c r="J10" s="21">
        <f>'Eingaben ÜH III'!$E19</f>
        <v>0</v>
      </c>
      <c r="K10" s="21">
        <f>'Eingaben ÜH III'!$E20</f>
        <v>0</v>
      </c>
      <c r="L10" s="21">
        <f>'Eingaben ÜH III'!$E21</f>
        <v>0</v>
      </c>
      <c r="M10" s="21">
        <f>'Eingaben ÜH III'!$E22</f>
        <v>0</v>
      </c>
      <c r="N10" s="21">
        <f>'Eingaben ÜH III'!$E23</f>
        <v>0</v>
      </c>
      <c r="O10" s="21">
        <f>'Eingaben ÜH III'!$E24</f>
        <v>0</v>
      </c>
      <c r="P10" s="11"/>
      <c r="Q10" s="89"/>
      <c r="R10" s="393"/>
      <c r="S10" s="393"/>
      <c r="T10" s="394"/>
    </row>
    <row r="11" spans="2:20" ht="6" customHeight="1">
      <c r="B11" s="39"/>
      <c r="C11" s="11"/>
      <c r="D11" s="11"/>
      <c r="E11" s="11"/>
      <c r="F11" s="11"/>
      <c r="G11" s="11"/>
      <c r="H11" s="11"/>
      <c r="I11" s="11"/>
      <c r="J11" s="75"/>
      <c r="K11" s="75"/>
      <c r="L11" s="75"/>
      <c r="M11" s="75"/>
      <c r="N11" s="11"/>
      <c r="O11" s="11"/>
      <c r="P11" s="11"/>
      <c r="Q11" s="89"/>
      <c r="R11" s="393"/>
      <c r="S11" s="393"/>
      <c r="T11" s="394"/>
    </row>
    <row r="12" spans="2:20">
      <c r="B12" s="76" t="s">
        <v>24</v>
      </c>
      <c r="C12" s="13"/>
      <c r="D12" s="204">
        <f>SUM(D7:D10)-D8</f>
        <v>0</v>
      </c>
      <c r="E12" s="204">
        <f t="shared" ref="E12:O12" si="1">SUM(E7:E10)-E8</f>
        <v>0</v>
      </c>
      <c r="F12" s="204">
        <f t="shared" si="1"/>
        <v>0</v>
      </c>
      <c r="G12" s="204">
        <f t="shared" si="1"/>
        <v>0</v>
      </c>
      <c r="H12" s="204">
        <f t="shared" si="1"/>
        <v>0</v>
      </c>
      <c r="I12" s="204">
        <f t="shared" si="1"/>
        <v>0</v>
      </c>
      <c r="J12" s="204">
        <f t="shared" si="1"/>
        <v>0</v>
      </c>
      <c r="K12" s="204">
        <f t="shared" si="1"/>
        <v>0</v>
      </c>
      <c r="L12" s="204">
        <f t="shared" si="1"/>
        <v>0</v>
      </c>
      <c r="M12" s="205">
        <f t="shared" si="1"/>
        <v>0</v>
      </c>
      <c r="N12" s="204">
        <f t="shared" si="1"/>
        <v>0</v>
      </c>
      <c r="O12" s="204">
        <f t="shared" si="1"/>
        <v>0</v>
      </c>
      <c r="P12" s="11"/>
      <c r="Q12" s="90">
        <f>SUM(D12:O12)</f>
        <v>0</v>
      </c>
      <c r="R12" s="393"/>
      <c r="S12" s="393"/>
      <c r="T12" s="394"/>
    </row>
    <row r="13" spans="2:20" ht="6" customHeight="1">
      <c r="B13" s="39"/>
      <c r="C13" s="11"/>
      <c r="D13" s="11"/>
      <c r="E13" s="11"/>
      <c r="F13" s="11"/>
      <c r="G13" s="11"/>
      <c r="H13" s="11"/>
      <c r="I13" s="11"/>
      <c r="J13" s="11"/>
      <c r="K13" s="11"/>
      <c r="L13" s="11"/>
      <c r="M13" s="11"/>
      <c r="N13" s="11"/>
      <c r="O13" s="11"/>
      <c r="P13" s="11"/>
      <c r="Q13" s="89"/>
      <c r="R13" s="393"/>
      <c r="S13" s="393"/>
      <c r="T13" s="394"/>
    </row>
    <row r="14" spans="2:20" ht="15" customHeight="1">
      <c r="B14" s="39"/>
      <c r="C14" s="11"/>
      <c r="D14" s="11"/>
      <c r="E14" s="11"/>
      <c r="F14" s="11"/>
      <c r="G14" s="11"/>
      <c r="H14" s="11"/>
      <c r="I14" s="11"/>
      <c r="J14" s="11"/>
      <c r="K14" s="11"/>
      <c r="L14" s="11"/>
      <c r="M14" s="11"/>
      <c r="N14" s="11"/>
      <c r="O14" s="11"/>
      <c r="P14" s="11"/>
      <c r="Q14" s="445">
        <f>Q12/12</f>
        <v>0</v>
      </c>
      <c r="R14" s="393"/>
      <c r="S14" s="393"/>
      <c r="T14" s="394"/>
    </row>
    <row r="15" spans="2:20" ht="20">
      <c r="B15" s="77">
        <v>2020</v>
      </c>
      <c r="C15" s="5"/>
      <c r="D15" s="7" t="s">
        <v>10</v>
      </c>
      <c r="E15" s="7" t="s">
        <v>11</v>
      </c>
      <c r="F15" s="7" t="s">
        <v>12</v>
      </c>
      <c r="G15" s="7" t="s">
        <v>13</v>
      </c>
      <c r="H15" s="7" t="s">
        <v>14</v>
      </c>
      <c r="I15" s="7" t="s">
        <v>15</v>
      </c>
      <c r="J15" s="7" t="s">
        <v>20</v>
      </c>
      <c r="K15" s="7" t="s">
        <v>16</v>
      </c>
      <c r="L15" s="7" t="s">
        <v>39</v>
      </c>
      <c r="M15" s="8" t="s">
        <v>17</v>
      </c>
      <c r="N15" s="193" t="s">
        <v>18</v>
      </c>
      <c r="O15" s="193" t="s">
        <v>19</v>
      </c>
      <c r="P15" s="11"/>
      <c r="Q15" s="89"/>
      <c r="R15" s="393"/>
      <c r="S15" s="393"/>
      <c r="T15" s="394"/>
    </row>
    <row r="16" spans="2:20" ht="6" customHeight="1" thickBot="1">
      <c r="B16" s="39"/>
      <c r="C16" s="11"/>
      <c r="D16" s="11"/>
      <c r="E16" s="11"/>
      <c r="F16" s="11"/>
      <c r="G16" s="11"/>
      <c r="H16" s="11"/>
      <c r="I16" s="11"/>
      <c r="J16" s="11"/>
      <c r="K16" s="11"/>
      <c r="L16" s="11"/>
      <c r="M16" s="11"/>
      <c r="N16" s="11"/>
      <c r="O16" s="11"/>
      <c r="P16" s="11"/>
      <c r="Q16" s="89"/>
      <c r="R16" s="393"/>
      <c r="S16" s="393"/>
      <c r="T16" s="394"/>
    </row>
    <row r="17" spans="2:20" ht="16" thickBot="1">
      <c r="B17" s="39" t="s">
        <v>21</v>
      </c>
      <c r="C17" s="11"/>
      <c r="D17" s="74">
        <f>'Eingaben ÜH III'!$H13</f>
        <v>0</v>
      </c>
      <c r="E17" s="74">
        <f>'Eingaben ÜH III'!$H14</f>
        <v>0</v>
      </c>
      <c r="F17" s="74">
        <f>'Eingaben ÜH III'!$H15</f>
        <v>0</v>
      </c>
      <c r="G17" s="74">
        <f>'Eingaben ÜH III'!$H16</f>
        <v>0</v>
      </c>
      <c r="H17" s="74">
        <f>'Eingaben ÜH III'!$H17</f>
        <v>0</v>
      </c>
      <c r="I17" s="74">
        <f>'Eingaben ÜH III'!$H18</f>
        <v>0</v>
      </c>
      <c r="J17" s="74">
        <f>'Eingaben ÜH III'!$H19</f>
        <v>0</v>
      </c>
      <c r="K17" s="74">
        <f>'Eingaben ÜH III'!$H20</f>
        <v>0</v>
      </c>
      <c r="L17" s="74">
        <f>'Eingaben ÜH III'!$H21</f>
        <v>0</v>
      </c>
      <c r="M17" s="74">
        <f>'Eingaben ÜH III'!$H22</f>
        <v>0</v>
      </c>
      <c r="N17" s="36">
        <f>'Eingaben ÜH III'!$H23</f>
        <v>0</v>
      </c>
      <c r="O17" s="36">
        <f>'Eingaben ÜH III'!$H24</f>
        <v>0</v>
      </c>
      <c r="P17" s="11"/>
      <c r="Q17" s="89"/>
      <c r="R17" s="393"/>
      <c r="S17" s="393"/>
      <c r="T17" s="394"/>
    </row>
    <row r="18" spans="2:20">
      <c r="B18" s="39" t="s">
        <v>22</v>
      </c>
      <c r="C18" s="11"/>
      <c r="D18" s="74">
        <f>'Eingaben ÜH III'!$I13</f>
        <v>0</v>
      </c>
      <c r="E18" s="74">
        <f>'Eingaben ÜH III'!$I14</f>
        <v>0</v>
      </c>
      <c r="F18" s="74">
        <f>'Eingaben ÜH III'!$I15</f>
        <v>0</v>
      </c>
      <c r="G18" s="74">
        <f>'Eingaben ÜH III'!$I16</f>
        <v>0</v>
      </c>
      <c r="H18" s="74">
        <f>'Eingaben ÜH III'!$I17</f>
        <v>0</v>
      </c>
      <c r="I18" s="74">
        <f>'Eingaben ÜH III'!$I18</f>
        <v>0</v>
      </c>
      <c r="J18" s="74">
        <f>'Eingaben ÜH III'!$I19</f>
        <v>0</v>
      </c>
      <c r="K18" s="74">
        <f>'Eingaben ÜH III'!$I20</f>
        <v>0</v>
      </c>
      <c r="L18" s="74">
        <f>'Eingaben ÜH III'!$I21</f>
        <v>0</v>
      </c>
      <c r="M18" s="74">
        <f>'Eingaben ÜH III'!$I22</f>
        <v>0</v>
      </c>
      <c r="N18" s="74">
        <f>'Eingaben ÜH III'!$I23</f>
        <v>0</v>
      </c>
      <c r="O18" s="74">
        <f>'Eingaben ÜH III'!$I24</f>
        <v>0</v>
      </c>
      <c r="P18" s="11"/>
      <c r="Q18" s="89"/>
      <c r="R18" s="393"/>
      <c r="S18" s="393"/>
      <c r="T18" s="394"/>
    </row>
    <row r="19" spans="2:20">
      <c r="B19" s="39" t="s">
        <v>23</v>
      </c>
      <c r="C19" s="11"/>
      <c r="D19" s="74">
        <f>'Eingaben ÜH III'!$J13</f>
        <v>0</v>
      </c>
      <c r="E19" s="74">
        <f>'Eingaben ÜH III'!$J14</f>
        <v>0</v>
      </c>
      <c r="F19" s="74">
        <f>'Eingaben ÜH III'!$J15</f>
        <v>0</v>
      </c>
      <c r="G19" s="74">
        <f>'Eingaben ÜH III'!$J16</f>
        <v>0</v>
      </c>
      <c r="H19" s="74">
        <f>'Eingaben ÜH III'!$J17</f>
        <v>0</v>
      </c>
      <c r="I19" s="74">
        <f>'Eingaben ÜH III'!$J18</f>
        <v>0</v>
      </c>
      <c r="J19" s="74">
        <f>'Eingaben ÜH III'!$J19</f>
        <v>0</v>
      </c>
      <c r="K19" s="74">
        <f>'Eingaben ÜH III'!$J20</f>
        <v>0</v>
      </c>
      <c r="L19" s="74">
        <f>'Eingaben ÜH III'!$J21</f>
        <v>0</v>
      </c>
      <c r="M19" s="74">
        <f>'Eingaben ÜH III'!$J22</f>
        <v>0</v>
      </c>
      <c r="N19" s="74">
        <f>'Eingaben ÜH III'!$J23</f>
        <v>0</v>
      </c>
      <c r="O19" s="74">
        <f>'Eingaben ÜH III'!$J24</f>
        <v>0</v>
      </c>
      <c r="P19" s="11"/>
      <c r="Q19" s="89"/>
      <c r="R19" s="393"/>
      <c r="S19" s="393"/>
      <c r="T19" s="394"/>
    </row>
    <row r="20" spans="2:20" ht="6" customHeight="1">
      <c r="B20" s="39"/>
      <c r="C20" s="11"/>
      <c r="D20" s="75"/>
      <c r="E20" s="75"/>
      <c r="F20" s="75"/>
      <c r="G20" s="75"/>
      <c r="H20" s="75"/>
      <c r="I20" s="75"/>
      <c r="J20" s="75"/>
      <c r="K20" s="75"/>
      <c r="L20" s="75"/>
      <c r="M20" s="75"/>
      <c r="N20" s="11"/>
      <c r="O20" s="11"/>
      <c r="P20" s="11"/>
      <c r="Q20" s="89"/>
      <c r="R20" s="393"/>
      <c r="S20" s="393"/>
      <c r="T20" s="394"/>
    </row>
    <row r="21" spans="2:20">
      <c r="B21" s="78" t="s">
        <v>24</v>
      </c>
      <c r="C21" s="11"/>
      <c r="D21" s="79">
        <f t="shared" ref="D21:O21" si="2">SUM(D17:D19)</f>
        <v>0</v>
      </c>
      <c r="E21" s="79">
        <f t="shared" si="2"/>
        <v>0</v>
      </c>
      <c r="F21" s="79">
        <f t="shared" si="2"/>
        <v>0</v>
      </c>
      <c r="G21" s="79">
        <f t="shared" si="2"/>
        <v>0</v>
      </c>
      <c r="H21" s="79">
        <f t="shared" si="2"/>
        <v>0</v>
      </c>
      <c r="I21" s="79">
        <f t="shared" si="2"/>
        <v>0</v>
      </c>
      <c r="J21" s="79">
        <f t="shared" si="2"/>
        <v>0</v>
      </c>
      <c r="K21" s="79">
        <f t="shared" si="2"/>
        <v>0</v>
      </c>
      <c r="L21" s="79">
        <f t="shared" si="2"/>
        <v>0</v>
      </c>
      <c r="M21" s="79">
        <f t="shared" si="2"/>
        <v>0</v>
      </c>
      <c r="N21" s="80">
        <f t="shared" si="2"/>
        <v>0</v>
      </c>
      <c r="O21" s="80">
        <f t="shared" si="2"/>
        <v>0</v>
      </c>
      <c r="P21" s="81"/>
      <c r="Q21" s="91">
        <f>SUM(D21:O21)</f>
        <v>0</v>
      </c>
      <c r="R21" s="393"/>
      <c r="S21" s="393"/>
      <c r="T21" s="394"/>
    </row>
    <row r="22" spans="2:20" ht="6" customHeight="1" thickBot="1">
      <c r="B22" s="39"/>
      <c r="C22" s="11"/>
      <c r="D22" s="11"/>
      <c r="E22" s="11"/>
      <c r="F22" s="11"/>
      <c r="G22" s="11"/>
      <c r="H22" s="11"/>
      <c r="I22" s="11"/>
      <c r="J22" s="11"/>
      <c r="K22" s="11"/>
      <c r="L22" s="11"/>
      <c r="M22" s="11"/>
      <c r="N22" s="11"/>
      <c r="O22" s="11"/>
      <c r="P22" s="11"/>
      <c r="Q22" s="89"/>
      <c r="R22" s="393"/>
      <c r="S22" s="393"/>
      <c r="T22" s="394"/>
    </row>
    <row r="23" spans="2:20">
      <c r="B23" s="39"/>
      <c r="C23" s="11"/>
      <c r="D23" s="11"/>
      <c r="E23" s="11"/>
      <c r="F23" s="11"/>
      <c r="G23" s="11"/>
      <c r="H23" s="11"/>
      <c r="I23" s="11"/>
      <c r="J23" s="399" t="s">
        <v>29</v>
      </c>
      <c r="K23" s="400"/>
      <c r="L23" s="401"/>
      <c r="M23" s="11"/>
      <c r="N23" s="11"/>
      <c r="O23" s="11"/>
      <c r="P23" s="11"/>
      <c r="Q23" s="89"/>
      <c r="R23" s="393"/>
      <c r="S23" s="393"/>
      <c r="T23" s="394"/>
    </row>
    <row r="24" spans="2:20" ht="20">
      <c r="B24" s="82">
        <v>2021</v>
      </c>
      <c r="C24" s="6"/>
      <c r="D24" s="186" t="s">
        <v>10</v>
      </c>
      <c r="E24" s="186" t="s">
        <v>11</v>
      </c>
      <c r="F24" s="186" t="s">
        <v>12</v>
      </c>
      <c r="G24" s="186" t="s">
        <v>13</v>
      </c>
      <c r="H24" s="186" t="s">
        <v>14</v>
      </c>
      <c r="I24" s="187" t="s">
        <v>15</v>
      </c>
      <c r="J24" s="15" t="s">
        <v>20</v>
      </c>
      <c r="K24" s="14" t="s">
        <v>16</v>
      </c>
      <c r="L24" s="16" t="s">
        <v>39</v>
      </c>
      <c r="M24" s="9" t="s">
        <v>17</v>
      </c>
      <c r="N24" s="10" t="s">
        <v>18</v>
      </c>
      <c r="O24" s="10" t="s">
        <v>19</v>
      </c>
      <c r="P24" s="11"/>
      <c r="Q24" s="89"/>
      <c r="R24" s="393"/>
      <c r="S24" s="393"/>
      <c r="T24" s="394"/>
    </row>
    <row r="25" spans="2:20" ht="6" customHeight="1" thickBot="1">
      <c r="B25" s="39"/>
      <c r="C25" s="11"/>
      <c r="D25" s="11"/>
      <c r="E25" s="11"/>
      <c r="F25" s="183"/>
      <c r="G25" s="181"/>
      <c r="H25" s="11"/>
      <c r="I25" s="12"/>
      <c r="J25" s="184"/>
      <c r="K25" s="182"/>
      <c r="L25" s="185"/>
      <c r="M25" s="11"/>
      <c r="N25" s="11"/>
      <c r="O25" s="11"/>
      <c r="P25" s="11"/>
      <c r="Q25" s="92"/>
      <c r="R25" s="395"/>
      <c r="S25" s="395"/>
      <c r="T25" s="396"/>
    </row>
    <row r="26" spans="2:20" ht="16" thickBot="1">
      <c r="B26" s="39" t="s">
        <v>21</v>
      </c>
      <c r="C26" s="11"/>
      <c r="D26" s="36">
        <f>'Eingaben ÜH III'!$N13</f>
        <v>0</v>
      </c>
      <c r="E26" s="36">
        <f>'Eingaben ÜH III'!$N14</f>
        <v>0</v>
      </c>
      <c r="F26" s="36">
        <f>'Eingaben ÜH III'!$N15</f>
        <v>0</v>
      </c>
      <c r="G26" s="36">
        <f>'Eingaben ÜH III'!$N16</f>
        <v>0</v>
      </c>
      <c r="H26" s="36">
        <f>'Eingaben ÜH III'!$N17</f>
        <v>0</v>
      </c>
      <c r="I26" s="36">
        <f>'Eingaben ÜH III'!$N18</f>
        <v>0</v>
      </c>
      <c r="J26" s="188">
        <f>'Eingaben ÜH III'!$N19</f>
        <v>0</v>
      </c>
      <c r="K26" s="188">
        <f>'Eingaben ÜH III'!$N20</f>
        <v>0</v>
      </c>
      <c r="L26" s="188">
        <f>'Eingaben ÜH III'!$N21</f>
        <v>0</v>
      </c>
      <c r="M26" s="74">
        <f>'Eingaben ÜH III'!$N22</f>
        <v>0</v>
      </c>
      <c r="N26" s="74">
        <f>'Eingaben ÜH III'!$N23</f>
        <v>0</v>
      </c>
      <c r="O26" s="74">
        <f>'Eingaben ÜH III'!$N24</f>
        <v>0</v>
      </c>
      <c r="P26" s="11"/>
      <c r="Q26" s="92"/>
      <c r="R26" s="395"/>
      <c r="S26" s="395"/>
      <c r="T26" s="396"/>
    </row>
    <row r="27" spans="2:20">
      <c r="B27" s="39" t="s">
        <v>22</v>
      </c>
      <c r="C27" s="11"/>
      <c r="D27" s="21">
        <f>'Eingaben ÜH III'!$O13</f>
        <v>0</v>
      </c>
      <c r="E27" s="21">
        <f>'Eingaben ÜH III'!$O14</f>
        <v>0</v>
      </c>
      <c r="F27" s="21">
        <f>'Eingaben ÜH III'!$O15</f>
        <v>0</v>
      </c>
      <c r="G27" s="21">
        <f>'Eingaben ÜH III'!$O16</f>
        <v>0</v>
      </c>
      <c r="H27" s="21">
        <f>'Eingaben ÜH III'!$O17</f>
        <v>0</v>
      </c>
      <c r="I27" s="21">
        <f>'Eingaben ÜH III'!$O18</f>
        <v>0</v>
      </c>
      <c r="J27" s="21">
        <f>'Eingaben ÜH III'!$O19</f>
        <v>0</v>
      </c>
      <c r="K27" s="21">
        <f>'Eingaben ÜH III'!$O20</f>
        <v>0</v>
      </c>
      <c r="L27" s="21">
        <f>'Eingaben ÜH III'!$O21</f>
        <v>0</v>
      </c>
      <c r="M27" s="21">
        <f>'Eingaben ÜH III'!$O22</f>
        <v>0</v>
      </c>
      <c r="N27" s="21">
        <f>'Eingaben ÜH III'!$O23</f>
        <v>0</v>
      </c>
      <c r="O27" s="21">
        <f>'Eingaben ÜH III'!$O24</f>
        <v>0</v>
      </c>
      <c r="P27" s="11"/>
      <c r="Q27" s="65"/>
      <c r="R27" s="395"/>
      <c r="S27" s="395"/>
      <c r="T27" s="396"/>
    </row>
    <row r="28" spans="2:20">
      <c r="B28" s="39" t="s">
        <v>23</v>
      </c>
      <c r="C28" s="11"/>
      <c r="D28" s="21">
        <f>'Eingaben ÜH III'!$P13</f>
        <v>0</v>
      </c>
      <c r="E28" s="21">
        <f>'Eingaben ÜH III'!$P14</f>
        <v>0</v>
      </c>
      <c r="F28" s="21">
        <f>'Eingaben ÜH III'!$P15</f>
        <v>0</v>
      </c>
      <c r="G28" s="21">
        <f>'Eingaben ÜH III'!$P16</f>
        <v>0</v>
      </c>
      <c r="H28" s="21">
        <f>'Eingaben ÜH III'!$P17</f>
        <v>0</v>
      </c>
      <c r="I28" s="21">
        <f>'Eingaben ÜH III'!$P18</f>
        <v>0</v>
      </c>
      <c r="J28" s="21">
        <f>'Eingaben ÜH III'!$P19</f>
        <v>0</v>
      </c>
      <c r="K28" s="21">
        <f>'Eingaben ÜH III'!$P20</f>
        <v>0</v>
      </c>
      <c r="L28" s="21">
        <f>'Eingaben ÜH III'!$P21</f>
        <v>0</v>
      </c>
      <c r="M28" s="21">
        <f>'Eingaben ÜH III'!$P22</f>
        <v>0</v>
      </c>
      <c r="N28" s="21">
        <f>'Eingaben ÜH III'!$P23</f>
        <v>0</v>
      </c>
      <c r="O28" s="21">
        <f>'Eingaben ÜH III'!$P24</f>
        <v>0</v>
      </c>
      <c r="P28" s="11"/>
      <c r="Q28" s="65"/>
      <c r="R28" s="395"/>
      <c r="S28" s="395"/>
      <c r="T28" s="396"/>
    </row>
    <row r="29" spans="2:20" ht="6" customHeight="1">
      <c r="B29" s="39"/>
      <c r="C29" s="11"/>
      <c r="D29" s="11"/>
      <c r="E29" s="11"/>
      <c r="F29" s="11"/>
      <c r="G29" s="11"/>
      <c r="H29" s="11"/>
      <c r="I29" s="11"/>
      <c r="J29" s="75"/>
      <c r="K29" s="75"/>
      <c r="L29" s="75"/>
      <c r="M29" s="75"/>
      <c r="N29" s="75"/>
      <c r="O29" s="75"/>
      <c r="P29" s="11"/>
      <c r="Q29" s="65"/>
      <c r="R29" s="395"/>
      <c r="S29" s="395"/>
      <c r="T29" s="396"/>
    </row>
    <row r="30" spans="2:20" ht="16" thickBot="1">
      <c r="B30" s="83" t="s">
        <v>24</v>
      </c>
      <c r="C30" s="84"/>
      <c r="D30" s="85">
        <f t="shared" ref="D30:O30" si="3">SUM(D26:D28)</f>
        <v>0</v>
      </c>
      <c r="E30" s="85">
        <f t="shared" si="3"/>
        <v>0</v>
      </c>
      <c r="F30" s="85">
        <f t="shared" si="3"/>
        <v>0</v>
      </c>
      <c r="G30" s="85">
        <f t="shared" si="3"/>
        <v>0</v>
      </c>
      <c r="H30" s="85">
        <f t="shared" si="3"/>
        <v>0</v>
      </c>
      <c r="I30" s="85">
        <f t="shared" si="3"/>
        <v>0</v>
      </c>
      <c r="J30" s="194">
        <f t="shared" si="3"/>
        <v>0</v>
      </c>
      <c r="K30" s="194">
        <f t="shared" si="3"/>
        <v>0</v>
      </c>
      <c r="L30" s="194">
        <f t="shared" si="3"/>
        <v>0</v>
      </c>
      <c r="M30" s="86">
        <f t="shared" si="3"/>
        <v>0</v>
      </c>
      <c r="N30" s="86">
        <f t="shared" si="3"/>
        <v>0</v>
      </c>
      <c r="O30" s="86">
        <f t="shared" si="3"/>
        <v>0</v>
      </c>
      <c r="P30" s="42"/>
      <c r="Q30" s="66"/>
      <c r="R30" s="397"/>
      <c r="S30" s="397"/>
      <c r="T30" s="398"/>
    </row>
    <row r="31" spans="2:20" ht="6" customHeight="1">
      <c r="D31" t="s">
        <v>28</v>
      </c>
      <c r="Q31" s="37"/>
      <c r="R31" s="37"/>
    </row>
  </sheetData>
  <sheetProtection password="ED0D" sheet="1" objects="1" scenarios="1" selectLockedCells="1" selectUnlockedCells="1"/>
  <mergeCells count="3">
    <mergeCell ref="R2:T30"/>
    <mergeCell ref="J23:L23"/>
    <mergeCell ref="B2:G2"/>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6</vt:i4>
      </vt:variant>
    </vt:vector>
  </HeadingPairs>
  <TitlesOfParts>
    <vt:vector size="6" baseType="lpstr">
      <vt:lpstr>Eingaben ÜH III</vt:lpstr>
      <vt:lpstr>Ergebnisse</vt:lpstr>
      <vt:lpstr>nach Durchschnitt 2019</vt:lpstr>
      <vt:lpstr>Investition planen</vt:lpstr>
      <vt:lpstr>Schaubild Investitionszuschuss</vt:lpstr>
      <vt:lpstr>Zwischenauswertung Umsätze</vt:lpstr>
    </vt:vector>
  </TitlesOfParts>
  <Manager/>
  <Company>BENCHMARK Systems &amp; a.b.media GmbH</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Überbrückungshilfe 3 Bundesrepublik Deutschland</dc:title>
  <dc:subject>Berechnung der Umsatzrückgänge und der Anspruchsberechtigung</dc:subject>
  <dc:creator>Joachim Fleiner &amp; Tim Giffhorn</dc:creator>
  <cp:keywords>Überbrückungshilfe 3, Digitalisierung, Onlineshops, neue Webseiten</cp:keywords>
  <dc:description/>
  <cp:lastModifiedBy>Joachim Fleiner</cp:lastModifiedBy>
  <dcterms:created xsi:type="dcterms:W3CDTF">2021-04-10T16:15:28Z</dcterms:created>
  <dcterms:modified xsi:type="dcterms:W3CDTF">2021-10-10T22:52:57Z</dcterms:modified>
  <cp:category>Förderung - Zuschüsse - Kalkulator</cp:category>
</cp:coreProperties>
</file>